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
    </mc:Choice>
  </mc:AlternateContent>
  <bookViews>
    <workbookView xWindow="0" yWindow="0" windowWidth="18645" windowHeight="6945" tabRatio="652" firstSheet="1" activeTab="4"/>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 name="_xlnm._FilterDatabase" localSheetId="2" hidden="1">'Public finance (domestic)'!$A$3:$L$5</definedName>
    <definedName name="_xlnm._FilterDatabase" localSheetId="4" hidden="1">'SOE investment'!$C$3:$G$3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10" l="1"/>
  <c r="K5" i="8" l="1"/>
  <c r="K4" i="8"/>
  <c r="K6" i="8" s="1"/>
  <c r="J5" i="8" l="1"/>
  <c r="J4" i="8"/>
  <c r="J6" i="8" s="1"/>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J4" i="10"/>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L36" i="6" l="1"/>
  <c r="K36" i="6"/>
</calcChain>
</file>

<file path=xl/sharedStrings.xml><?xml version="1.0" encoding="utf-8"?>
<sst xmlns="http://schemas.openxmlformats.org/spreadsheetml/2006/main" count="395" uniqueCount="89">
  <si>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</si>
  <si>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</si>
  <si>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</si>
  <si>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(domestic)</t>
  </si>
  <si>
    <t>Public finance (international)</t>
  </si>
  <si>
    <t>SOE investment</t>
  </si>
  <si>
    <t>Coal-fired power production</t>
  </si>
  <si>
    <t>Exploration</t>
  </si>
  <si>
    <t>TOTAL</t>
  </si>
  <si>
    <t>Measure</t>
  </si>
  <si>
    <t>Mechanism</t>
  </si>
  <si>
    <t>Level</t>
  </si>
  <si>
    <t>Incidence</t>
  </si>
  <si>
    <t>Indicator</t>
  </si>
  <si>
    <t>Stage</t>
  </si>
  <si>
    <t>Fuel type</t>
  </si>
  <si>
    <t>Fuel sub-type</t>
  </si>
  <si>
    <t>Source</t>
  </si>
  <si>
    <t>Notes</t>
  </si>
  <si>
    <t>Federal Budget Spending on Exploration and Prospecting for Coal</t>
  </si>
  <si>
    <t>Budgetary transfer</t>
  </si>
  <si>
    <t>Federal</t>
  </si>
  <si>
    <t>Knowledge</t>
  </si>
  <si>
    <t>General Services Support Estimate</t>
  </si>
  <si>
    <t>Coal</t>
  </si>
  <si>
    <t xml:space="preserve">  Anthracite</t>
  </si>
  <si>
    <t xml:space="preserve">  Coking coal</t>
  </si>
  <si>
    <t xml:space="preserve">  Other bituminous coal</t>
  </si>
  <si>
    <t xml:space="preserve">  Lignite</t>
  </si>
  <si>
    <t>Land and natural resources</t>
  </si>
  <si>
    <t>Mining</t>
  </si>
  <si>
    <t>Federal Support for Restructuring and Development of the Coal Industry</t>
  </si>
  <si>
    <t>Capital</t>
  </si>
  <si>
    <t>Exemption from the Extraction Tax for Technological Losses Incurred during Extraction</t>
  </si>
  <si>
    <t>Tax expenditure</t>
  </si>
  <si>
    <t>Producer Support Estimate</t>
  </si>
  <si>
    <t>Reduced Extraction Tax for Investment into Exploration and Prospecting</t>
  </si>
  <si>
    <t>Exemption from the Extraction Tax for Fossil Fuels Produced from Mature Fields</t>
  </si>
  <si>
    <t>Exemption from the Extraction Tax for Fossil Fuels Produced from Stripping Soils</t>
  </si>
  <si>
    <t>Deductions for Investment in Occupational Safety and Health Protection</t>
  </si>
  <si>
    <t>Exemption from the Extraction Tax for Fossil Fuels Recovered from Off-Spec Reserves and Slimes</t>
  </si>
  <si>
    <t>Measure or project 
(written description)</t>
  </si>
  <si>
    <t>Source of subsidy 
(entity / institution name, or ministry if available)</t>
  </si>
  <si>
    <t>Recipient country 
(for international support)</t>
  </si>
  <si>
    <t>SUEK Corporate Facility Refinancing 2016</t>
  </si>
  <si>
    <t>Sberbank</t>
  </si>
  <si>
    <t>Loan</t>
  </si>
  <si>
    <t>Extraction</t>
  </si>
  <si>
    <t>https://ijglobal.com/data/transaction/35833/suek-corporate-facility-refinancing-2016</t>
  </si>
  <si>
    <t xml:space="preserve">JSC Siberian Anthracite Additional Facility 2017_x000D_
</t>
  </si>
  <si>
    <t>https://ijglobal.com/data/transaction/41123/jsc-siberian-anthracite-additional-facility-2017</t>
  </si>
  <si>
    <t>Measure or project (written description)</t>
  </si>
  <si>
    <t>Source of subsidy (entity / institution name, or ministry if available)</t>
  </si>
  <si>
    <t>Subsidy type</t>
  </si>
  <si>
    <t>Targeted energy source</t>
  </si>
  <si>
    <t xml:space="preserve">Stage </t>
  </si>
  <si>
    <t>2016
(RUB)</t>
  </si>
  <si>
    <t>2017
(RUB)</t>
  </si>
  <si>
    <t>Estimated annual amount
(RUB)</t>
  </si>
  <si>
    <t>GAZPROM</t>
  </si>
  <si>
    <t>SOE Investment</t>
  </si>
  <si>
    <t>Producer</t>
  </si>
  <si>
    <t>N/A</t>
  </si>
  <si>
    <t>Acquisition of Angrensor Group by GAZPROM</t>
  </si>
  <si>
    <t>Kazakhstan</t>
  </si>
  <si>
    <t>http://www.gazprom.com/f/posts/60/709300/gazprom-annual-report-2017-eng.pdf</t>
  </si>
  <si>
    <t>Estimated annual amount
(USD)</t>
  </si>
  <si>
    <t>Measure still active, but no data for 2012-2016</t>
  </si>
  <si>
    <t>Although primarily oil and gas, expanded into coal in 2016 with acquisition of Angrensor Group, who undertake marketing of coal from the Ekibastuzsky open pit in the Pavlodar Region of Kazakhstan. Produced 12.6m tonnes of coal in 2016, and 11.5m tonnes in 2017. 
From 2017 Annual Report: "Given a significant share of coal in Gazprom energoholding fuel mix, Gazprom acquired Angrensor Group in 2016 to diversify the risk of fuel supply shortfalls and optimise its pricing policy in the coal market. The coal company is engaged in mining, processing, and marketing of coal from the Ekibastuzsky open pit in the Pavlodar Region of Kazakhstan. Coal production in 2017 was 4.5 mm tonnes."
No details or records available on Angrensor Group (possible that Russian speaker could obtain these).</t>
  </si>
  <si>
    <t>https://www.ogk2.ru/eng/investors/infodisclosure/transactions/report/</t>
  </si>
  <si>
    <t>Constructed two TPPs in 2016/2017 (330MW and 660MW) with total projected total CAPEX 97,098bn rubles / $1.489bn. No time horizon for completion provided.</t>
  </si>
  <si>
    <t>Extraction or mining stage</t>
  </si>
  <si>
    <t>Exchange rates* (USD/RUB)</t>
  </si>
  <si>
    <t>* Annual average exchange rates are obtained from: https://www.irs.gov/individuals/international-taxpayers/yearly-average-currency-exchange-rates</t>
  </si>
  <si>
    <t>2016 (RUB)</t>
  </si>
  <si>
    <t>Public finance is provided through the majority Russia-owned Eurasian Development Bank. However, estimates were not included here as they are not captured by the main database used for this research (Shift the Subsidies database, Oil Change International)</t>
  </si>
  <si>
    <t>No data available</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</si>
  <si>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</si>
  <si>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</si>
  <si>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</si>
  <si>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</si>
  <si>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</si>
  <si>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</si>
  <si>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Russia data sheet</t>
  </si>
  <si>
    <t>• Russia country study: odi.org/g20-coal-subsidies/russia</t>
  </si>
  <si>
    <t>Fiscal support (budgetary transfers and tax exemptions)</t>
  </si>
  <si>
    <t>OECD (2019)</t>
  </si>
  <si>
    <t>Investment by national-level majority state-owned enterprises (SOEs)</t>
  </si>
  <si>
    <t>GAZPROM Capital Expenditures (CAPEX) in construction of  Troitskaya (unit 10) and
Novocherkasskaya (unit 9) GRES TPPs, via OGC-2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</si>
</sst>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407]General"/>
  </numFmts>
  <fonts count="57"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u/>
      <sz val="10"/>
      <color theme="10"/>
      <name val="Calibri"/>
      <family val="2"/>
      <scheme val="minor"/>
    </font>
    <font>
      <b/>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7" fillId="0" borderId="0" applyNumberFormat="0" applyFill="0" applyBorder="0" applyAlignment="0" applyProtection="0"/>
    <xf numFmtId="0" fontId="51" fillId="0" borderId="0" applyNumberFormat="0" applyFill="0" applyBorder="0" applyAlignment="0" applyProtection="0"/>
  </cellStyleXfs>
  <cellXfs count="84">
    <xf numFmtId="0" fontId="0" fillId="0" borderId="0" xfId="0"/>
    <xf numFmtId="0" fontId="35" fillId="0" borderId="0" xfId="0" applyFont="1" applyAlignment="1">
      <alignment wrapText="1"/>
    </xf>
    <xf numFmtId="0" fontId="43" fillId="0" borderId="11" xfId="0" applyFont="1" applyBorder="1" applyAlignment="1">
      <alignment horizontal="center" vertical="center" wrapText="1"/>
    </xf>
    <xf numFmtId="0" fontId="43" fillId="0" borderId="11" xfId="0" applyFont="1" applyFill="1" applyBorder="1" applyAlignment="1">
      <alignment horizontal="center" vertical="center" wrapText="1"/>
    </xf>
    <xf numFmtId="0" fontId="47" fillId="0" borderId="11" xfId="121" applyBorder="1" applyAlignment="1">
      <alignment horizontal="center" vertical="center" wrapText="1"/>
    </xf>
    <xf numFmtId="4" fontId="43" fillId="0" borderId="11" xfId="0" applyNumberFormat="1" applyFont="1" applyFill="1" applyBorder="1" applyAlignment="1">
      <alignment horizontal="center" vertical="center" wrapText="1"/>
    </xf>
    <xf numFmtId="0" fontId="46" fillId="0" borderId="11" xfId="0" applyFont="1" applyBorder="1" applyAlignment="1">
      <alignment horizontal="left" vertical="center" wrapText="1"/>
    </xf>
    <xf numFmtId="0" fontId="43" fillId="0" borderId="11" xfId="0" quotePrefix="1" applyFont="1" applyBorder="1" applyAlignment="1">
      <alignment horizontal="center" vertical="center" wrapText="1"/>
    </xf>
    <xf numFmtId="0" fontId="43" fillId="0" borderId="12" xfId="0" applyFont="1" applyBorder="1" applyAlignment="1">
      <alignment horizontal="center" vertical="center" wrapText="1"/>
    </xf>
    <xf numFmtId="0" fontId="0" fillId="0" borderId="0" xfId="0" applyAlignment="1">
      <alignment wrapText="1"/>
    </xf>
    <xf numFmtId="0" fontId="49" fillId="0" borderId="0" xfId="85" applyFont="1" applyBorder="1" applyAlignment="1">
      <alignment horizontal="left" vertical="center"/>
    </xf>
    <xf numFmtId="0" fontId="47" fillId="0" borderId="0" xfId="121"/>
    <xf numFmtId="0" fontId="0" fillId="0" borderId="0" xfId="0" applyBorder="1"/>
    <xf numFmtId="0" fontId="45" fillId="0" borderId="0" xfId="0" applyFont="1" applyFill="1" applyBorder="1" applyAlignment="1">
      <alignment horizontal="left" vertical="center" wrapText="1"/>
    </xf>
    <xf numFmtId="0" fontId="37" fillId="0" borderId="13" xfId="85" applyFont="1" applyBorder="1" applyAlignment="1">
      <alignment horizontal="center" vertical="center"/>
    </xf>
    <xf numFmtId="0" fontId="37" fillId="0" borderId="14" xfId="85" applyFont="1" applyBorder="1" applyAlignment="1">
      <alignment horizontal="center" vertical="center"/>
    </xf>
    <xf numFmtId="0" fontId="0" fillId="0" borderId="0" xfId="0" applyFont="1"/>
    <xf numFmtId="3" fontId="43" fillId="0" borderId="12" xfId="0" applyNumberFormat="1" applyFont="1" applyBorder="1" applyAlignment="1">
      <alignment horizontal="center" vertical="center" wrapText="1"/>
    </xf>
    <xf numFmtId="3" fontId="43" fillId="0" borderId="11" xfId="0" applyNumberFormat="1" applyFont="1" applyBorder="1" applyAlignment="1">
      <alignment horizontal="center" vertical="center" wrapText="1"/>
    </xf>
    <xf numFmtId="0" fontId="43" fillId="0" borderId="13" xfId="0" applyFont="1" applyBorder="1"/>
    <xf numFmtId="3" fontId="43" fillId="0" borderId="11" xfId="0" applyNumberFormat="1" applyFont="1" applyFill="1" applyBorder="1" applyAlignment="1">
      <alignment horizontal="center" vertical="center" wrapText="1"/>
    </xf>
    <xf numFmtId="0" fontId="0" fillId="0" borderId="0" xfId="0" applyBorder="1" applyAlignment="1">
      <alignment wrapText="1"/>
    </xf>
    <xf numFmtId="0" fontId="18" fillId="0" borderId="0" xfId="0" applyFont="1" applyBorder="1"/>
    <xf numFmtId="0" fontId="50" fillId="0" borderId="0" xfId="0" applyFont="1" applyFill="1" applyBorder="1"/>
    <xf numFmtId="0" fontId="43" fillId="0" borderId="14" xfId="0" applyFont="1" applyBorder="1" applyAlignment="1">
      <alignment horizontal="right"/>
    </xf>
    <xf numFmtId="0" fontId="45" fillId="0" borderId="14" xfId="0" applyFont="1" applyBorder="1" applyAlignment="1">
      <alignment horizontal="right"/>
    </xf>
    <xf numFmtId="0" fontId="43" fillId="0" borderId="15" xfId="0" applyFont="1" applyBorder="1" applyAlignment="1">
      <alignment horizontal="right"/>
    </xf>
    <xf numFmtId="0" fontId="52"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1" fillId="0" borderId="0" xfId="122" applyBorder="1" applyAlignment="1">
      <alignment wrapText="1"/>
    </xf>
    <xf numFmtId="0" fontId="47" fillId="0" borderId="0" xfId="121" applyBorder="1" applyAlignment="1">
      <alignment wrapText="1"/>
    </xf>
    <xf numFmtId="0" fontId="35" fillId="0" borderId="0" xfId="0" applyFont="1" applyBorder="1"/>
    <xf numFmtId="0" fontId="2" fillId="0" borderId="0" xfId="0" applyFont="1" applyBorder="1"/>
    <xf numFmtId="0" fontId="48" fillId="0" borderId="0" xfId="0" applyFont="1" applyBorder="1" applyAlignment="1">
      <alignment wrapText="1"/>
    </xf>
    <xf numFmtId="0" fontId="52" fillId="33" borderId="0" xfId="85" applyFont="1" applyFill="1" applyBorder="1" applyAlignment="1">
      <alignment horizontal="left" vertical="center"/>
    </xf>
    <xf numFmtId="0" fontId="45" fillId="0" borderId="16" xfId="0" applyFont="1" applyFill="1" applyBorder="1" applyAlignment="1">
      <alignment horizontal="center" vertical="center"/>
    </xf>
    <xf numFmtId="0" fontId="45" fillId="0" borderId="17" xfId="0" applyFont="1" applyFill="1" applyBorder="1" applyAlignment="1">
      <alignment horizontal="center" vertical="center"/>
    </xf>
    <xf numFmtId="0" fontId="18" fillId="0" borderId="14" xfId="0" applyFont="1" applyBorder="1"/>
    <xf numFmtId="0" fontId="56" fillId="0" borderId="14" xfId="0" applyFont="1" applyFill="1" applyBorder="1" applyAlignment="1">
      <alignment horizontal="left" vertical="center" wrapText="1"/>
    </xf>
    <xf numFmtId="0" fontId="18" fillId="0" borderId="14" xfId="0" applyFont="1" applyBorder="1" applyAlignment="1">
      <alignment wrapText="1"/>
    </xf>
    <xf numFmtId="0" fontId="52" fillId="33" borderId="0" xfId="85" applyFont="1" applyFill="1" applyAlignment="1">
      <alignment vertical="center"/>
    </xf>
    <xf numFmtId="0" fontId="46" fillId="0" borderId="13" xfId="0" applyFont="1" applyBorder="1"/>
    <xf numFmtId="0" fontId="43" fillId="0" borderId="14" xfId="0" applyFont="1" applyBorder="1"/>
    <xf numFmtId="0" fontId="46" fillId="34" borderId="17" xfId="0" applyFont="1" applyFill="1" applyBorder="1" applyAlignment="1">
      <alignment horizontal="center" vertical="center" wrapText="1"/>
    </xf>
    <xf numFmtId="0" fontId="46" fillId="34" borderId="18" xfId="0" applyFont="1" applyFill="1" applyBorder="1" applyAlignment="1">
      <alignment horizontal="center" vertical="center" wrapText="1"/>
    </xf>
    <xf numFmtId="0" fontId="55" fillId="0" borderId="19" xfId="121" applyFont="1" applyFill="1" applyBorder="1" applyAlignment="1">
      <alignment horizontal="center" vertical="center"/>
    </xf>
    <xf numFmtId="0" fontId="46" fillId="34" borderId="11" xfId="0" applyFont="1" applyFill="1" applyBorder="1" applyAlignment="1">
      <alignment horizontal="center" vertical="center" wrapText="1"/>
    </xf>
    <xf numFmtId="0" fontId="43" fillId="0" borderId="11" xfId="0" applyFont="1" applyBorder="1" applyAlignment="1">
      <alignment wrapText="1"/>
    </xf>
    <xf numFmtId="0" fontId="45" fillId="0" borderId="11" xfId="0" applyFont="1" applyFill="1" applyBorder="1" applyAlignment="1">
      <alignment wrapText="1"/>
    </xf>
    <xf numFmtId="3" fontId="46" fillId="0" borderId="14" xfId="0" applyNumberFormat="1" applyFont="1" applyBorder="1" applyAlignment="1">
      <alignment horizontal="center"/>
    </xf>
    <xf numFmtId="0" fontId="0" fillId="0" borderId="13" xfId="0" applyFont="1" applyBorder="1"/>
    <xf numFmtId="0" fontId="0" fillId="0" borderId="14" xfId="0" applyFont="1" applyBorder="1"/>
    <xf numFmtId="0" fontId="0" fillId="0" borderId="15" xfId="0" applyFont="1" applyBorder="1"/>
    <xf numFmtId="0" fontId="52" fillId="33" borderId="0" xfId="85" applyFont="1" applyFill="1" applyBorder="1" applyAlignment="1">
      <alignment horizontal="left" vertical="center" wrapText="1"/>
    </xf>
    <xf numFmtId="0" fontId="45" fillId="0" borderId="16" xfId="0" applyFont="1" applyFill="1" applyBorder="1" applyAlignment="1">
      <alignment horizontal="left" vertical="center" wrapText="1"/>
    </xf>
    <xf numFmtId="0" fontId="43" fillId="0" borderId="16" xfId="0" applyFont="1" applyBorder="1" applyAlignment="1">
      <alignment wrapText="1"/>
    </xf>
    <xf numFmtId="0" fontId="43" fillId="0" borderId="17" xfId="0" applyFont="1" applyBorder="1" applyAlignment="1">
      <alignment wrapText="1"/>
    </xf>
    <xf numFmtId="0" fontId="46" fillId="0" borderId="13" xfId="0" applyFont="1" applyFill="1" applyBorder="1" applyAlignment="1">
      <alignment wrapText="1"/>
    </xf>
    <xf numFmtId="0" fontId="50" fillId="0" borderId="0" xfId="0" applyFont="1" applyFill="1" applyBorder="1" applyAlignment="1">
      <alignment wrapText="1"/>
    </xf>
    <xf numFmtId="0" fontId="37"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18" fillId="0" borderId="14"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3" fillId="0" borderId="15" xfId="0" applyFont="1" applyBorder="1" applyAlignment="1">
      <alignment vertical="center"/>
    </xf>
    <xf numFmtId="3" fontId="43" fillId="0" borderId="16" xfId="0" applyNumberFormat="1" applyFont="1" applyBorder="1" applyAlignment="1">
      <alignment horizontal="center" vertical="center"/>
    </xf>
    <xf numFmtId="3" fontId="43" fillId="0" borderId="17" xfId="0" applyNumberFormat="1" applyFont="1" applyBorder="1" applyAlignment="1">
      <alignment horizontal="center" vertical="center"/>
    </xf>
    <xf numFmtId="3" fontId="18" fillId="0" borderId="14" xfId="0" applyNumberFormat="1" applyFont="1" applyBorder="1" applyAlignment="1">
      <alignment vertical="center"/>
    </xf>
    <xf numFmtId="3" fontId="0" fillId="0" borderId="0" xfId="0" applyNumberFormat="1" applyBorder="1" applyAlignment="1">
      <alignment vertical="center"/>
    </xf>
    <xf numFmtId="0" fontId="43" fillId="0" borderId="0" xfId="0" applyFont="1" applyBorder="1" applyAlignment="1">
      <alignment vertical="center"/>
    </xf>
    <xf numFmtId="3" fontId="46" fillId="0" borderId="14" xfId="0" applyNumberFormat="1" applyFont="1" applyFill="1" applyBorder="1" applyAlignment="1">
      <alignment vertical="center"/>
    </xf>
    <xf numFmtId="3" fontId="46" fillId="0" borderId="0" xfId="0" applyNumberFormat="1" applyFont="1" applyFill="1" applyBorder="1" applyAlignment="1">
      <alignment vertical="center"/>
    </xf>
    <xf numFmtId="0" fontId="46" fillId="0" borderId="12" xfId="0" applyFont="1" applyBorder="1" applyAlignment="1">
      <alignment horizontal="left" vertical="center" wrapText="1"/>
    </xf>
    <xf numFmtId="0" fontId="47" fillId="0" borderId="11" xfId="121" applyFont="1" applyBorder="1" applyAlignment="1">
      <alignment horizontal="left" vertical="center" wrapText="1"/>
    </xf>
    <xf numFmtId="0" fontId="0" fillId="0" borderId="0" xfId="0" applyAlignment="1">
      <alignment horizontal="left" wrapText="1"/>
    </xf>
    <xf numFmtId="0" fontId="46" fillId="34" borderId="17" xfId="0" applyFont="1" applyFill="1" applyBorder="1" applyAlignment="1">
      <alignment horizontal="left" vertical="center" wrapText="1"/>
    </xf>
    <xf numFmtId="4" fontId="47" fillId="0" borderId="12" xfId="121" applyNumberFormat="1" applyBorder="1" applyAlignment="1">
      <alignment horizontal="left" vertical="center" wrapText="1"/>
    </xf>
    <xf numFmtId="0" fontId="43" fillId="0" borderId="14" xfId="0" applyFont="1" applyBorder="1" applyAlignment="1">
      <alignment horizontal="left" wrapText="1"/>
    </xf>
    <xf numFmtId="0" fontId="43" fillId="0" borderId="0" xfId="0" applyFont="1" applyAlignment="1">
      <alignment vertical="top" wrapText="1"/>
    </xf>
    <xf numFmtId="0" fontId="0" fillId="0" borderId="0" xfId="0" applyFill="1" applyAlignment="1">
      <alignment vertical="top"/>
    </xf>
    <xf numFmtId="0" fontId="0" fillId="0" borderId="0" xfId="0" applyAlignment="1">
      <alignment vertical="top"/>
    </xf>
    <xf numFmtId="4" fontId="43" fillId="0" borderId="11" xfId="0" applyNumberFormat="1" applyFont="1" applyBorder="1" applyAlignment="1">
      <alignment horizontal="lef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71-g20-coal-subsidies-russi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site/tadffss/data/" TargetMode="External"/><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jglobal.com/data/transaction/41123/jsc-siberian-anthracite-additional-facility-2017" TargetMode="External"/><Relationship Id="rId1" Type="http://schemas.openxmlformats.org/officeDocument/2006/relationships/hyperlink" Target="https://ijglobal.com/data/transaction/35833/suek-corporate-facility-refinancing-201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6" zoomScale="90" zoomScaleNormal="90" workbookViewId="0">
      <selection activeCell="D9" sqref="D9"/>
    </sheetView>
  </sheetViews>
  <sheetFormatPr defaultRowHeight="15" x14ac:dyDescent="0.3"/>
  <cols>
    <col min="1" max="1" width="92.42578125" customWidth="1"/>
  </cols>
  <sheetData>
    <row r="1" spans="1:1" ht="16.5" x14ac:dyDescent="0.3">
      <c r="A1" s="27" t="s">
        <v>83</v>
      </c>
    </row>
    <row r="2" spans="1:1" ht="15.75" x14ac:dyDescent="0.3">
      <c r="A2" s="28"/>
    </row>
    <row r="3" spans="1:1" ht="30.75" x14ac:dyDescent="0.3">
      <c r="A3" s="29" t="s">
        <v>77</v>
      </c>
    </row>
    <row r="4" spans="1:1" ht="15.75" x14ac:dyDescent="0.3">
      <c r="A4" s="29"/>
    </row>
    <row r="5" spans="1:1" x14ac:dyDescent="0.3">
      <c r="A5" s="30" t="s">
        <v>78</v>
      </c>
    </row>
    <row r="6" spans="1:1" x14ac:dyDescent="0.3">
      <c r="A6" s="31" t="s">
        <v>84</v>
      </c>
    </row>
    <row r="7" spans="1:1" ht="15.75" x14ac:dyDescent="0.3">
      <c r="A7" s="1"/>
    </row>
    <row r="8" spans="1:1" ht="15.75" x14ac:dyDescent="0.3">
      <c r="A8" s="1" t="s">
        <v>0</v>
      </c>
    </row>
    <row r="9" spans="1:1" ht="30.75" x14ac:dyDescent="0.3">
      <c r="A9" s="29" t="s">
        <v>79</v>
      </c>
    </row>
    <row r="10" spans="1:1" ht="43.5" customHeight="1" x14ac:dyDescent="0.3">
      <c r="A10" s="29" t="s">
        <v>80</v>
      </c>
    </row>
    <row r="11" spans="1:1" ht="45.75" x14ac:dyDescent="0.3">
      <c r="A11" s="29" t="s">
        <v>81</v>
      </c>
    </row>
    <row r="12" spans="1:1" ht="15.75" x14ac:dyDescent="0.3">
      <c r="A12" s="28"/>
    </row>
    <row r="13" spans="1:1" ht="15.75" x14ac:dyDescent="0.3">
      <c r="A13" s="32" t="s">
        <v>82</v>
      </c>
    </row>
    <row r="14" spans="1:1" x14ac:dyDescent="0.3">
      <c r="A14" s="11" t="s">
        <v>2</v>
      </c>
    </row>
    <row r="15" spans="1:1" x14ac:dyDescent="0.3">
      <c r="A15" s="11" t="s">
        <v>3</v>
      </c>
    </row>
    <row r="16" spans="1:1" x14ac:dyDescent="0.3">
      <c r="A16" s="11" t="s">
        <v>4</v>
      </c>
    </row>
    <row r="17" spans="1:1" x14ac:dyDescent="0.3">
      <c r="A17" s="11" t="s">
        <v>5</v>
      </c>
    </row>
    <row r="18" spans="1:1" ht="15.75" x14ac:dyDescent="0.3">
      <c r="A18" s="33"/>
    </row>
    <row r="19" spans="1:1" ht="45.75" x14ac:dyDescent="0.3">
      <c r="A19" s="34" t="s">
        <v>1</v>
      </c>
    </row>
  </sheetData>
  <hyperlinks>
    <hyperlink ref="A5" r:id="rId1" display="Full report and the methodology note: odi.org/g20-coal-subsidies"/>
    <hyperlink ref="A6" r:id="rId2" display="• Australia country study: odi.org/g20-coal-subsidies/australia"/>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opLeftCell="D1" zoomScale="80" zoomScaleNormal="80" workbookViewId="0">
      <selection activeCell="N5" sqref="N5"/>
    </sheetView>
  </sheetViews>
  <sheetFormatPr defaultRowHeight="15" x14ac:dyDescent="0.3"/>
  <cols>
    <col min="1" max="1" width="42.7109375" style="9" customWidth="1"/>
    <col min="2" max="2" width="19" customWidth="1"/>
    <col min="3" max="3" width="12.42578125" customWidth="1"/>
    <col min="4" max="4" width="25.7109375" customWidth="1"/>
    <col min="5" max="5" width="32" customWidth="1"/>
    <col min="6" max="6" width="25.85546875" customWidth="1"/>
    <col min="7" max="7" width="10.85546875" customWidth="1"/>
    <col min="8" max="8" width="22.28515625" style="65" customWidth="1"/>
    <col min="9" max="10" width="12.7109375" style="65" customWidth="1"/>
    <col min="11" max="11" width="15.42578125" style="65" customWidth="1"/>
    <col min="12" max="12" width="12.140625" style="65" customWidth="1"/>
    <col min="13" max="13" width="11.85546875" style="65" customWidth="1"/>
    <col min="14" max="14" width="40.7109375" style="9" customWidth="1"/>
  </cols>
  <sheetData>
    <row r="1" spans="1:14" ht="32.25" thickBot="1" x14ac:dyDescent="0.35">
      <c r="A1" s="54" t="s">
        <v>85</v>
      </c>
      <c r="B1" s="35"/>
      <c r="C1" s="35"/>
      <c r="D1" s="10"/>
      <c r="E1" s="10"/>
      <c r="F1" s="14" t="s">
        <v>72</v>
      </c>
      <c r="G1" s="15">
        <v>2016</v>
      </c>
      <c r="H1" s="60">
        <v>69.685000000000002</v>
      </c>
      <c r="I1" s="60">
        <v>2017</v>
      </c>
      <c r="J1" s="66">
        <v>60.692</v>
      </c>
      <c r="K1" s="71"/>
    </row>
    <row r="3" spans="1:14" ht="51" x14ac:dyDescent="0.3">
      <c r="A3" s="44" t="s">
        <v>9</v>
      </c>
      <c r="B3" s="44" t="s">
        <v>10</v>
      </c>
      <c r="C3" s="44" t="s">
        <v>11</v>
      </c>
      <c r="D3" s="44" t="s">
        <v>12</v>
      </c>
      <c r="E3" s="44" t="s">
        <v>13</v>
      </c>
      <c r="F3" s="44" t="s">
        <v>14</v>
      </c>
      <c r="G3" s="44" t="s">
        <v>15</v>
      </c>
      <c r="H3" s="44" t="s">
        <v>16</v>
      </c>
      <c r="I3" s="44" t="s">
        <v>74</v>
      </c>
      <c r="J3" s="44" t="s">
        <v>57</v>
      </c>
      <c r="K3" s="44" t="s">
        <v>58</v>
      </c>
      <c r="L3" s="44" t="s">
        <v>66</v>
      </c>
      <c r="M3" s="45" t="s">
        <v>17</v>
      </c>
      <c r="N3" s="47" t="s">
        <v>18</v>
      </c>
    </row>
    <row r="4" spans="1:14" ht="25.5" x14ac:dyDescent="0.3">
      <c r="A4" s="55" t="s">
        <v>19</v>
      </c>
      <c r="B4" s="36" t="s">
        <v>20</v>
      </c>
      <c r="C4" s="36" t="s">
        <v>21</v>
      </c>
      <c r="D4" s="36" t="s">
        <v>22</v>
      </c>
      <c r="E4" s="36" t="s">
        <v>23</v>
      </c>
      <c r="F4" s="36" t="s">
        <v>7</v>
      </c>
      <c r="G4" s="36" t="s">
        <v>24</v>
      </c>
      <c r="H4" s="36" t="s">
        <v>25</v>
      </c>
      <c r="I4" s="67">
        <v>5285969</v>
      </c>
      <c r="J4" s="67">
        <v>713819</v>
      </c>
      <c r="K4" s="67">
        <f>AVERAGE(I4:J4)</f>
        <v>2999894</v>
      </c>
      <c r="L4" s="67">
        <f>((I4/$H$1)+(J4/$J$1))/2</f>
        <v>43808.263571639785</v>
      </c>
      <c r="M4" s="46" t="s">
        <v>86</v>
      </c>
      <c r="N4" s="48"/>
    </row>
    <row r="5" spans="1:14" ht="25.5" x14ac:dyDescent="0.3">
      <c r="A5" s="55" t="s">
        <v>19</v>
      </c>
      <c r="B5" s="36" t="s">
        <v>20</v>
      </c>
      <c r="C5" s="36" t="s">
        <v>21</v>
      </c>
      <c r="D5" s="36" t="s">
        <v>22</v>
      </c>
      <c r="E5" s="36" t="s">
        <v>23</v>
      </c>
      <c r="F5" s="36" t="s">
        <v>7</v>
      </c>
      <c r="G5" s="36" t="s">
        <v>24</v>
      </c>
      <c r="H5" s="36" t="s">
        <v>26</v>
      </c>
      <c r="I5" s="67">
        <v>30120671</v>
      </c>
      <c r="J5" s="67">
        <v>4067504</v>
      </c>
      <c r="K5" s="67">
        <f t="shared" ref="K5:K35" si="0">AVERAGE(I5:J5)</f>
        <v>17094087.5</v>
      </c>
      <c r="L5" s="67">
        <f t="shared" ref="L5:L35" si="1">((I5/$H$1)+(J5/$J$1))/2</f>
        <v>249629.58254145898</v>
      </c>
      <c r="M5" s="46" t="s">
        <v>86</v>
      </c>
      <c r="N5" s="48"/>
    </row>
    <row r="6" spans="1:14" ht="25.5" x14ac:dyDescent="0.3">
      <c r="A6" s="55" t="s">
        <v>19</v>
      </c>
      <c r="B6" s="36" t="s">
        <v>20</v>
      </c>
      <c r="C6" s="36" t="s">
        <v>21</v>
      </c>
      <c r="D6" s="36" t="s">
        <v>22</v>
      </c>
      <c r="E6" s="36" t="s">
        <v>23</v>
      </c>
      <c r="F6" s="36" t="s">
        <v>7</v>
      </c>
      <c r="G6" s="36" t="s">
        <v>24</v>
      </c>
      <c r="H6" s="36" t="s">
        <v>27</v>
      </c>
      <c r="I6" s="67">
        <v>62338276</v>
      </c>
      <c r="J6" s="67">
        <v>8418179</v>
      </c>
      <c r="K6" s="67">
        <f t="shared" si="0"/>
        <v>35378227.5</v>
      </c>
      <c r="L6" s="67">
        <f t="shared" si="1"/>
        <v>516637.82397527155</v>
      </c>
      <c r="M6" s="46" t="s">
        <v>86</v>
      </c>
      <c r="N6" s="48"/>
    </row>
    <row r="7" spans="1:14" ht="25.5" x14ac:dyDescent="0.3">
      <c r="A7" s="55" t="s">
        <v>19</v>
      </c>
      <c r="B7" s="36" t="s">
        <v>20</v>
      </c>
      <c r="C7" s="36" t="s">
        <v>21</v>
      </c>
      <c r="D7" s="36" t="s">
        <v>22</v>
      </c>
      <c r="E7" s="36" t="s">
        <v>23</v>
      </c>
      <c r="F7" s="36" t="s">
        <v>7</v>
      </c>
      <c r="G7" s="36" t="s">
        <v>24</v>
      </c>
      <c r="H7" s="36" t="s">
        <v>28</v>
      </c>
      <c r="I7" s="67">
        <v>14814085</v>
      </c>
      <c r="J7" s="67">
        <v>2000498</v>
      </c>
      <c r="K7" s="67">
        <f t="shared" si="0"/>
        <v>8407291.5</v>
      </c>
      <c r="L7" s="67">
        <f t="shared" si="1"/>
        <v>122773.95112491339</v>
      </c>
      <c r="M7" s="46" t="s">
        <v>86</v>
      </c>
      <c r="N7" s="48"/>
    </row>
    <row r="8" spans="1:14" ht="25.5" x14ac:dyDescent="0.3">
      <c r="A8" s="55" t="s">
        <v>31</v>
      </c>
      <c r="B8" s="36" t="s">
        <v>20</v>
      </c>
      <c r="C8" s="36" t="s">
        <v>21</v>
      </c>
      <c r="D8" s="36" t="s">
        <v>32</v>
      </c>
      <c r="E8" s="36" t="s">
        <v>23</v>
      </c>
      <c r="F8" s="36" t="s">
        <v>71</v>
      </c>
      <c r="G8" s="36" t="s">
        <v>24</v>
      </c>
      <c r="H8" s="36" t="s">
        <v>25</v>
      </c>
      <c r="I8" s="67">
        <v>10673398</v>
      </c>
      <c r="J8" s="67">
        <v>9455952</v>
      </c>
      <c r="K8" s="67">
        <f t="shared" si="0"/>
        <v>10064675</v>
      </c>
      <c r="L8" s="67">
        <f t="shared" si="1"/>
        <v>154484.32164264476</v>
      </c>
      <c r="M8" s="46" t="s">
        <v>86</v>
      </c>
      <c r="N8" s="48"/>
    </row>
    <row r="9" spans="1:14" ht="25.5" x14ac:dyDescent="0.3">
      <c r="A9" s="55" t="s">
        <v>31</v>
      </c>
      <c r="B9" s="36" t="s">
        <v>20</v>
      </c>
      <c r="C9" s="36" t="s">
        <v>21</v>
      </c>
      <c r="D9" s="36" t="s">
        <v>32</v>
      </c>
      <c r="E9" s="36" t="s">
        <v>23</v>
      </c>
      <c r="F9" s="36" t="s">
        <v>71</v>
      </c>
      <c r="G9" s="36" t="s">
        <v>24</v>
      </c>
      <c r="H9" s="36" t="s">
        <v>26</v>
      </c>
      <c r="I9" s="67">
        <v>60819490</v>
      </c>
      <c r="J9" s="67">
        <v>53882201</v>
      </c>
      <c r="K9" s="67">
        <f t="shared" si="0"/>
        <v>57350845.5</v>
      </c>
      <c r="L9" s="67">
        <f t="shared" si="1"/>
        <v>880287.38750011288</v>
      </c>
      <c r="M9" s="46" t="s">
        <v>86</v>
      </c>
      <c r="N9" s="48"/>
    </row>
    <row r="10" spans="1:14" ht="25.5" x14ac:dyDescent="0.3">
      <c r="A10" s="55" t="s">
        <v>31</v>
      </c>
      <c r="B10" s="36" t="s">
        <v>20</v>
      </c>
      <c r="C10" s="36" t="s">
        <v>21</v>
      </c>
      <c r="D10" s="36" t="s">
        <v>32</v>
      </c>
      <c r="E10" s="36" t="s">
        <v>23</v>
      </c>
      <c r="F10" s="36" t="s">
        <v>71</v>
      </c>
      <c r="G10" s="36" t="s">
        <v>24</v>
      </c>
      <c r="H10" s="36" t="s">
        <v>27</v>
      </c>
      <c r="I10" s="67">
        <v>125873096</v>
      </c>
      <c r="J10" s="67">
        <v>111515559</v>
      </c>
      <c r="K10" s="67">
        <f t="shared" si="0"/>
        <v>118694327.5</v>
      </c>
      <c r="L10" s="67">
        <f t="shared" si="1"/>
        <v>1821858.3969809657</v>
      </c>
      <c r="M10" s="46" t="s">
        <v>86</v>
      </c>
      <c r="N10" s="48"/>
    </row>
    <row r="11" spans="1:14" ht="25.5" x14ac:dyDescent="0.3">
      <c r="A11" s="55" t="s">
        <v>31</v>
      </c>
      <c r="B11" s="36" t="s">
        <v>20</v>
      </c>
      <c r="C11" s="36" t="s">
        <v>21</v>
      </c>
      <c r="D11" s="36" t="s">
        <v>32</v>
      </c>
      <c r="E11" s="36" t="s">
        <v>23</v>
      </c>
      <c r="F11" s="36" t="s">
        <v>71</v>
      </c>
      <c r="G11" s="36" t="s">
        <v>24</v>
      </c>
      <c r="H11" s="36" t="s">
        <v>28</v>
      </c>
      <c r="I11" s="67">
        <v>29912516</v>
      </c>
      <c r="J11" s="67">
        <v>26500588</v>
      </c>
      <c r="K11" s="67">
        <f t="shared" si="0"/>
        <v>28206552</v>
      </c>
      <c r="L11" s="67">
        <f t="shared" si="1"/>
        <v>432946.92134272621</v>
      </c>
      <c r="M11" s="46" t="s">
        <v>86</v>
      </c>
      <c r="N11" s="48"/>
    </row>
    <row r="12" spans="1:14" ht="25.5" x14ac:dyDescent="0.3">
      <c r="A12" s="55" t="s">
        <v>33</v>
      </c>
      <c r="B12" s="36" t="s">
        <v>34</v>
      </c>
      <c r="C12" s="36" t="s">
        <v>21</v>
      </c>
      <c r="D12" s="36" t="s">
        <v>29</v>
      </c>
      <c r="E12" s="36" t="s">
        <v>35</v>
      </c>
      <c r="F12" s="36" t="s">
        <v>71</v>
      </c>
      <c r="G12" s="36" t="s">
        <v>24</v>
      </c>
      <c r="H12" s="36" t="s">
        <v>25</v>
      </c>
      <c r="I12" s="67">
        <v>11830824</v>
      </c>
      <c r="J12" s="67">
        <v>16319665</v>
      </c>
      <c r="K12" s="67">
        <f t="shared" si="0"/>
        <v>14075244.5</v>
      </c>
      <c r="L12" s="67">
        <f t="shared" si="1"/>
        <v>219334.47216357858</v>
      </c>
      <c r="M12" s="46" t="s">
        <v>86</v>
      </c>
      <c r="N12" s="48"/>
    </row>
    <row r="13" spans="1:14" ht="25.5" x14ac:dyDescent="0.3">
      <c r="A13" s="55" t="s">
        <v>33</v>
      </c>
      <c r="B13" s="36" t="s">
        <v>34</v>
      </c>
      <c r="C13" s="36" t="s">
        <v>21</v>
      </c>
      <c r="D13" s="36" t="s">
        <v>29</v>
      </c>
      <c r="E13" s="36" t="s">
        <v>35</v>
      </c>
      <c r="F13" s="36" t="s">
        <v>71</v>
      </c>
      <c r="G13" s="36" t="s">
        <v>24</v>
      </c>
      <c r="H13" s="36" t="s">
        <v>26</v>
      </c>
      <c r="I13" s="67">
        <v>72755944</v>
      </c>
      <c r="J13" s="67">
        <v>71615312</v>
      </c>
      <c r="K13" s="67">
        <f t="shared" si="0"/>
        <v>72185628</v>
      </c>
      <c r="L13" s="67">
        <f t="shared" si="1"/>
        <v>1112024.1879770602</v>
      </c>
      <c r="M13" s="46" t="s">
        <v>86</v>
      </c>
      <c r="N13" s="48"/>
    </row>
    <row r="14" spans="1:14" ht="25.5" x14ac:dyDescent="0.3">
      <c r="A14" s="55" t="s">
        <v>33</v>
      </c>
      <c r="B14" s="36" t="s">
        <v>34</v>
      </c>
      <c r="C14" s="36" t="s">
        <v>21</v>
      </c>
      <c r="D14" s="36" t="s">
        <v>29</v>
      </c>
      <c r="E14" s="36" t="s">
        <v>35</v>
      </c>
      <c r="F14" s="36" t="s">
        <v>71</v>
      </c>
      <c r="G14" s="36" t="s">
        <v>24</v>
      </c>
      <c r="H14" s="61" t="s">
        <v>27</v>
      </c>
      <c r="I14" s="67">
        <v>148525306</v>
      </c>
      <c r="J14" s="67">
        <v>150272641</v>
      </c>
      <c r="K14" s="67">
        <f t="shared" si="0"/>
        <v>149398973.5</v>
      </c>
      <c r="L14" s="67">
        <f t="shared" si="1"/>
        <v>2303684.4638088113</v>
      </c>
      <c r="M14" s="46" t="s">
        <v>86</v>
      </c>
      <c r="N14" s="48"/>
    </row>
    <row r="15" spans="1:14" ht="25.5" x14ac:dyDescent="0.3">
      <c r="A15" s="55" t="s">
        <v>33</v>
      </c>
      <c r="B15" s="36" t="s">
        <v>34</v>
      </c>
      <c r="C15" s="36" t="s">
        <v>21</v>
      </c>
      <c r="D15" s="36" t="s">
        <v>29</v>
      </c>
      <c r="E15" s="36" t="s">
        <v>35</v>
      </c>
      <c r="F15" s="36" t="s">
        <v>71</v>
      </c>
      <c r="G15" s="36" t="s">
        <v>24</v>
      </c>
      <c r="H15" s="61" t="s">
        <v>28</v>
      </c>
      <c r="I15" s="67">
        <v>33409926</v>
      </c>
      <c r="J15" s="67">
        <v>32978382</v>
      </c>
      <c r="K15" s="67">
        <f t="shared" si="0"/>
        <v>33194154</v>
      </c>
      <c r="L15" s="67">
        <f t="shared" si="1"/>
        <v>511407.47358627472</v>
      </c>
      <c r="M15" s="46" t="s">
        <v>86</v>
      </c>
      <c r="N15" s="48"/>
    </row>
    <row r="16" spans="1:14" ht="27" x14ac:dyDescent="0.3">
      <c r="A16" s="56" t="s">
        <v>36</v>
      </c>
      <c r="B16" s="36" t="s">
        <v>34</v>
      </c>
      <c r="C16" s="36" t="s">
        <v>21</v>
      </c>
      <c r="D16" s="36" t="s">
        <v>29</v>
      </c>
      <c r="E16" s="36" t="s">
        <v>35</v>
      </c>
      <c r="F16" s="36" t="s">
        <v>7</v>
      </c>
      <c r="G16" s="36" t="s">
        <v>24</v>
      </c>
      <c r="H16" s="61" t="s">
        <v>25</v>
      </c>
      <c r="I16" s="67">
        <v>145820</v>
      </c>
      <c r="J16" s="67">
        <v>47240</v>
      </c>
      <c r="K16" s="67">
        <f t="shared" si="0"/>
        <v>96530</v>
      </c>
      <c r="L16" s="67">
        <f t="shared" si="1"/>
        <v>1435.4578325535024</v>
      </c>
      <c r="M16" s="46" t="s">
        <v>86</v>
      </c>
      <c r="N16" s="48"/>
    </row>
    <row r="17" spans="1:14" ht="27" x14ac:dyDescent="0.3">
      <c r="A17" s="56" t="s">
        <v>36</v>
      </c>
      <c r="B17" s="36" t="s">
        <v>34</v>
      </c>
      <c r="C17" s="36" t="s">
        <v>21</v>
      </c>
      <c r="D17" s="36" t="s">
        <v>29</v>
      </c>
      <c r="E17" s="36" t="s">
        <v>35</v>
      </c>
      <c r="F17" s="36" t="s">
        <v>7</v>
      </c>
      <c r="G17" s="36" t="s">
        <v>24</v>
      </c>
      <c r="H17" s="61" t="s">
        <v>26</v>
      </c>
      <c r="I17" s="67">
        <v>896749</v>
      </c>
      <c r="J17" s="67">
        <v>207304</v>
      </c>
      <c r="K17" s="67">
        <f t="shared" si="0"/>
        <v>552026.5</v>
      </c>
      <c r="L17" s="67">
        <f t="shared" si="1"/>
        <v>8142.1406578068982</v>
      </c>
      <c r="M17" s="46" t="s">
        <v>86</v>
      </c>
      <c r="N17" s="48"/>
    </row>
    <row r="18" spans="1:14" ht="27" x14ac:dyDescent="0.3">
      <c r="A18" s="56" t="s">
        <v>36</v>
      </c>
      <c r="B18" s="36" t="s">
        <v>34</v>
      </c>
      <c r="C18" s="36" t="s">
        <v>21</v>
      </c>
      <c r="D18" s="36" t="s">
        <v>29</v>
      </c>
      <c r="E18" s="36" t="s">
        <v>35</v>
      </c>
      <c r="F18" s="36" t="s">
        <v>7</v>
      </c>
      <c r="G18" s="36" t="s">
        <v>24</v>
      </c>
      <c r="H18" s="61" t="s">
        <v>27</v>
      </c>
      <c r="I18" s="67">
        <v>1830639</v>
      </c>
      <c r="J18" s="67">
        <v>434993</v>
      </c>
      <c r="K18" s="67">
        <f t="shared" si="0"/>
        <v>1132816</v>
      </c>
      <c r="L18" s="67">
        <f t="shared" si="1"/>
        <v>16718.711500832938</v>
      </c>
      <c r="M18" s="46" t="s">
        <v>86</v>
      </c>
      <c r="N18" s="48"/>
    </row>
    <row r="19" spans="1:14" ht="27" x14ac:dyDescent="0.3">
      <c r="A19" s="56" t="s">
        <v>36</v>
      </c>
      <c r="B19" s="36" t="s">
        <v>34</v>
      </c>
      <c r="C19" s="36" t="s">
        <v>21</v>
      </c>
      <c r="D19" s="36" t="s">
        <v>29</v>
      </c>
      <c r="E19" s="36" t="s">
        <v>35</v>
      </c>
      <c r="F19" s="36" t="s">
        <v>7</v>
      </c>
      <c r="G19" s="36" t="s">
        <v>24</v>
      </c>
      <c r="H19" s="61" t="s">
        <v>28</v>
      </c>
      <c r="I19" s="67">
        <v>411792</v>
      </c>
      <c r="J19" s="67">
        <v>95462</v>
      </c>
      <c r="K19" s="67">
        <f t="shared" si="0"/>
        <v>253627</v>
      </c>
      <c r="L19" s="67">
        <f t="shared" si="1"/>
        <v>3741.1137511349871</v>
      </c>
      <c r="M19" s="46" t="s">
        <v>86</v>
      </c>
      <c r="N19" s="48"/>
    </row>
    <row r="20" spans="1:14" ht="27" x14ac:dyDescent="0.3">
      <c r="A20" s="56" t="s">
        <v>37</v>
      </c>
      <c r="B20" s="36" t="s">
        <v>34</v>
      </c>
      <c r="C20" s="36" t="s">
        <v>21</v>
      </c>
      <c r="D20" s="36" t="s">
        <v>29</v>
      </c>
      <c r="E20" s="36" t="s">
        <v>35</v>
      </c>
      <c r="F20" s="36" t="s">
        <v>71</v>
      </c>
      <c r="G20" s="36" t="s">
        <v>24</v>
      </c>
      <c r="H20" s="61" t="s">
        <v>25</v>
      </c>
      <c r="I20" s="67">
        <v>99211</v>
      </c>
      <c r="J20" s="67">
        <v>52657</v>
      </c>
      <c r="K20" s="67">
        <f t="shared" si="0"/>
        <v>75934</v>
      </c>
      <c r="L20" s="67">
        <f t="shared" si="1"/>
        <v>1145.6584543779902</v>
      </c>
      <c r="M20" s="46" t="s">
        <v>86</v>
      </c>
      <c r="N20" s="48"/>
    </row>
    <row r="21" spans="1:14" ht="27" x14ac:dyDescent="0.3">
      <c r="A21" s="56" t="s">
        <v>37</v>
      </c>
      <c r="B21" s="36" t="s">
        <v>34</v>
      </c>
      <c r="C21" s="36" t="s">
        <v>21</v>
      </c>
      <c r="D21" s="36" t="s">
        <v>29</v>
      </c>
      <c r="E21" s="36" t="s">
        <v>35</v>
      </c>
      <c r="F21" s="36" t="s">
        <v>71</v>
      </c>
      <c r="G21" s="36" t="s">
        <v>24</v>
      </c>
      <c r="H21" s="61" t="s">
        <v>26</v>
      </c>
      <c r="I21" s="67">
        <v>610117</v>
      </c>
      <c r="J21" s="67">
        <v>231072</v>
      </c>
      <c r="K21" s="67">
        <f t="shared" si="0"/>
        <v>420594.5</v>
      </c>
      <c r="L21" s="67">
        <f t="shared" si="1"/>
        <v>6281.3227548939385</v>
      </c>
      <c r="M21" s="46" t="s">
        <v>86</v>
      </c>
      <c r="N21" s="48"/>
    </row>
    <row r="22" spans="1:14" ht="27" x14ac:dyDescent="0.3">
      <c r="A22" s="56" t="s">
        <v>37</v>
      </c>
      <c r="B22" s="36" t="s">
        <v>34</v>
      </c>
      <c r="C22" s="36" t="s">
        <v>21</v>
      </c>
      <c r="D22" s="36" t="s">
        <v>29</v>
      </c>
      <c r="E22" s="36" t="s">
        <v>35</v>
      </c>
      <c r="F22" s="36" t="s">
        <v>71</v>
      </c>
      <c r="G22" s="36" t="s">
        <v>24</v>
      </c>
      <c r="H22" s="61" t="s">
        <v>27</v>
      </c>
      <c r="I22" s="67">
        <v>1245503</v>
      </c>
      <c r="J22" s="67">
        <v>484865</v>
      </c>
      <c r="K22" s="67">
        <f t="shared" si="0"/>
        <v>865184</v>
      </c>
      <c r="L22" s="67">
        <f t="shared" si="1"/>
        <v>12931.137081044493</v>
      </c>
      <c r="M22" s="46" t="s">
        <v>86</v>
      </c>
      <c r="N22" s="48"/>
    </row>
    <row r="23" spans="1:14" ht="27" x14ac:dyDescent="0.3">
      <c r="A23" s="56" t="s">
        <v>37</v>
      </c>
      <c r="B23" s="36" t="s">
        <v>34</v>
      </c>
      <c r="C23" s="36" t="s">
        <v>21</v>
      </c>
      <c r="D23" s="36" t="s">
        <v>29</v>
      </c>
      <c r="E23" s="36" t="s">
        <v>35</v>
      </c>
      <c r="F23" s="36" t="s">
        <v>71</v>
      </c>
      <c r="G23" s="36" t="s">
        <v>24</v>
      </c>
      <c r="H23" s="61" t="s">
        <v>28</v>
      </c>
      <c r="I23" s="67">
        <v>280169</v>
      </c>
      <c r="J23" s="67">
        <v>106407</v>
      </c>
      <c r="K23" s="67">
        <f t="shared" si="0"/>
        <v>193288</v>
      </c>
      <c r="L23" s="67">
        <f t="shared" si="1"/>
        <v>2886.86799296971</v>
      </c>
      <c r="M23" s="46" t="s">
        <v>86</v>
      </c>
      <c r="N23" s="48"/>
    </row>
    <row r="24" spans="1:14" ht="14.45" customHeight="1" x14ac:dyDescent="0.3">
      <c r="A24" s="56" t="s">
        <v>38</v>
      </c>
      <c r="B24" s="36" t="s">
        <v>34</v>
      </c>
      <c r="C24" s="36" t="s">
        <v>21</v>
      </c>
      <c r="D24" s="36" t="s">
        <v>29</v>
      </c>
      <c r="E24" s="36" t="s">
        <v>35</v>
      </c>
      <c r="F24" s="36" t="s">
        <v>71</v>
      </c>
      <c r="G24" s="36" t="s">
        <v>24</v>
      </c>
      <c r="H24" s="61" t="s">
        <v>25</v>
      </c>
      <c r="I24" s="67">
        <v>0</v>
      </c>
      <c r="J24" s="67">
        <v>0</v>
      </c>
      <c r="K24" s="67">
        <f t="shared" si="0"/>
        <v>0</v>
      </c>
      <c r="L24" s="67">
        <f t="shared" si="1"/>
        <v>0</v>
      </c>
      <c r="M24" s="46" t="s">
        <v>86</v>
      </c>
      <c r="N24" s="49" t="s">
        <v>67</v>
      </c>
    </row>
    <row r="25" spans="1:14" ht="13.5" customHeight="1" x14ac:dyDescent="0.3">
      <c r="A25" s="56" t="s">
        <v>38</v>
      </c>
      <c r="B25" s="36" t="s">
        <v>34</v>
      </c>
      <c r="C25" s="36" t="s">
        <v>21</v>
      </c>
      <c r="D25" s="36" t="s">
        <v>29</v>
      </c>
      <c r="E25" s="36" t="s">
        <v>35</v>
      </c>
      <c r="F25" s="36" t="s">
        <v>71</v>
      </c>
      <c r="G25" s="36" t="s">
        <v>24</v>
      </c>
      <c r="H25" s="61" t="s">
        <v>26</v>
      </c>
      <c r="I25" s="67">
        <v>0</v>
      </c>
      <c r="J25" s="67">
        <v>0</v>
      </c>
      <c r="K25" s="67">
        <f t="shared" si="0"/>
        <v>0</v>
      </c>
      <c r="L25" s="67">
        <f t="shared" si="1"/>
        <v>0</v>
      </c>
      <c r="M25" s="46" t="s">
        <v>86</v>
      </c>
      <c r="N25" s="49" t="s">
        <v>67</v>
      </c>
    </row>
    <row r="26" spans="1:14" ht="15.6" customHeight="1" x14ac:dyDescent="0.3">
      <c r="A26" s="56" t="s">
        <v>38</v>
      </c>
      <c r="B26" s="36" t="s">
        <v>34</v>
      </c>
      <c r="C26" s="36" t="s">
        <v>21</v>
      </c>
      <c r="D26" s="36" t="s">
        <v>29</v>
      </c>
      <c r="E26" s="36" t="s">
        <v>35</v>
      </c>
      <c r="F26" s="36" t="s">
        <v>71</v>
      </c>
      <c r="G26" s="36" t="s">
        <v>24</v>
      </c>
      <c r="H26" s="61" t="s">
        <v>27</v>
      </c>
      <c r="I26" s="67">
        <v>0</v>
      </c>
      <c r="J26" s="67">
        <v>0</v>
      </c>
      <c r="K26" s="67">
        <f t="shared" si="0"/>
        <v>0</v>
      </c>
      <c r="L26" s="67">
        <f t="shared" si="1"/>
        <v>0</v>
      </c>
      <c r="M26" s="46" t="s">
        <v>86</v>
      </c>
      <c r="N26" s="49" t="s">
        <v>67</v>
      </c>
    </row>
    <row r="27" spans="1:14" ht="12.6" customHeight="1" x14ac:dyDescent="0.3">
      <c r="A27" s="56" t="s">
        <v>38</v>
      </c>
      <c r="B27" s="36" t="s">
        <v>34</v>
      </c>
      <c r="C27" s="36" t="s">
        <v>21</v>
      </c>
      <c r="D27" s="36" t="s">
        <v>29</v>
      </c>
      <c r="E27" s="36" t="s">
        <v>35</v>
      </c>
      <c r="F27" s="36" t="s">
        <v>71</v>
      </c>
      <c r="G27" s="36" t="s">
        <v>24</v>
      </c>
      <c r="H27" s="61" t="s">
        <v>28</v>
      </c>
      <c r="I27" s="67">
        <v>0</v>
      </c>
      <c r="J27" s="67">
        <v>0</v>
      </c>
      <c r="K27" s="67">
        <f t="shared" si="0"/>
        <v>0</v>
      </c>
      <c r="L27" s="67">
        <f t="shared" si="1"/>
        <v>0</v>
      </c>
      <c r="M27" s="46" t="s">
        <v>86</v>
      </c>
      <c r="N27" s="49" t="s">
        <v>67</v>
      </c>
    </row>
    <row r="28" spans="1:14" ht="27" x14ac:dyDescent="0.3">
      <c r="A28" s="56" t="s">
        <v>39</v>
      </c>
      <c r="B28" s="36" t="s">
        <v>34</v>
      </c>
      <c r="C28" s="36" t="s">
        <v>21</v>
      </c>
      <c r="D28" s="36" t="s">
        <v>32</v>
      </c>
      <c r="E28" s="36" t="s">
        <v>35</v>
      </c>
      <c r="F28" s="36" t="s">
        <v>71</v>
      </c>
      <c r="G28" s="36" t="s">
        <v>24</v>
      </c>
      <c r="H28" s="61" t="s">
        <v>25</v>
      </c>
      <c r="I28" s="67">
        <v>41062001</v>
      </c>
      <c r="J28" s="67">
        <v>91728050</v>
      </c>
      <c r="K28" s="67">
        <f t="shared" si="0"/>
        <v>66395025.5</v>
      </c>
      <c r="L28" s="67">
        <f t="shared" si="1"/>
        <v>1050310.674728665</v>
      </c>
      <c r="M28" s="46" t="s">
        <v>86</v>
      </c>
      <c r="N28" s="48"/>
    </row>
    <row r="29" spans="1:14" ht="27" x14ac:dyDescent="0.3">
      <c r="A29" s="56" t="s">
        <v>39</v>
      </c>
      <c r="B29" s="36" t="s">
        <v>34</v>
      </c>
      <c r="C29" s="36" t="s">
        <v>21</v>
      </c>
      <c r="D29" s="36" t="s">
        <v>32</v>
      </c>
      <c r="E29" s="36" t="s">
        <v>35</v>
      </c>
      <c r="F29" s="36" t="s">
        <v>71</v>
      </c>
      <c r="G29" s="36" t="s">
        <v>24</v>
      </c>
      <c r="H29" s="61" t="s">
        <v>26</v>
      </c>
      <c r="I29" s="67">
        <v>252518721</v>
      </c>
      <c r="J29" s="67">
        <v>402528675</v>
      </c>
      <c r="K29" s="67">
        <f t="shared" si="0"/>
        <v>327523698</v>
      </c>
      <c r="L29" s="67">
        <f t="shared" si="1"/>
        <v>5128017.7682364089</v>
      </c>
      <c r="M29" s="46" t="s">
        <v>86</v>
      </c>
      <c r="N29" s="48"/>
    </row>
    <row r="30" spans="1:14" ht="27" x14ac:dyDescent="0.3">
      <c r="A30" s="56" t="s">
        <v>39</v>
      </c>
      <c r="B30" s="36" t="s">
        <v>34</v>
      </c>
      <c r="C30" s="36" t="s">
        <v>21</v>
      </c>
      <c r="D30" s="36" t="s">
        <v>32</v>
      </c>
      <c r="E30" s="36" t="s">
        <v>35</v>
      </c>
      <c r="F30" s="36" t="s">
        <v>71</v>
      </c>
      <c r="G30" s="36" t="s">
        <v>24</v>
      </c>
      <c r="H30" s="61" t="s">
        <v>27</v>
      </c>
      <c r="I30" s="67">
        <v>515496305</v>
      </c>
      <c r="J30" s="67">
        <v>844638459</v>
      </c>
      <c r="K30" s="67">
        <f t="shared" si="0"/>
        <v>680067382</v>
      </c>
      <c r="L30" s="67">
        <f t="shared" si="1"/>
        <v>10657161.163442811</v>
      </c>
      <c r="M30" s="46" t="s">
        <v>86</v>
      </c>
      <c r="N30" s="48"/>
    </row>
    <row r="31" spans="1:14" ht="27" x14ac:dyDescent="0.3">
      <c r="A31" s="56" t="s">
        <v>39</v>
      </c>
      <c r="B31" s="36" t="s">
        <v>34</v>
      </c>
      <c r="C31" s="36" t="s">
        <v>21</v>
      </c>
      <c r="D31" s="36" t="s">
        <v>32</v>
      </c>
      <c r="E31" s="36" t="s">
        <v>35</v>
      </c>
      <c r="F31" s="36" t="s">
        <v>71</v>
      </c>
      <c r="G31" s="36" t="s">
        <v>24</v>
      </c>
      <c r="H31" s="61" t="s">
        <v>28</v>
      </c>
      <c r="I31" s="67">
        <v>115957973</v>
      </c>
      <c r="J31" s="67">
        <v>185361816</v>
      </c>
      <c r="K31" s="67">
        <f t="shared" si="0"/>
        <v>150659894.5</v>
      </c>
      <c r="L31" s="67">
        <f t="shared" si="1"/>
        <v>2359084.901895931</v>
      </c>
      <c r="M31" s="46" t="s">
        <v>86</v>
      </c>
      <c r="N31" s="48"/>
    </row>
    <row r="32" spans="1:14" ht="12.95" customHeight="1" x14ac:dyDescent="0.3">
      <c r="A32" s="56" t="s">
        <v>40</v>
      </c>
      <c r="B32" s="36" t="s">
        <v>34</v>
      </c>
      <c r="C32" s="36" t="s">
        <v>21</v>
      </c>
      <c r="D32" s="36" t="s">
        <v>29</v>
      </c>
      <c r="E32" s="36" t="s">
        <v>35</v>
      </c>
      <c r="F32" s="36" t="s">
        <v>71</v>
      </c>
      <c r="G32" s="36" t="s">
        <v>24</v>
      </c>
      <c r="H32" s="61" t="s">
        <v>25</v>
      </c>
      <c r="I32" s="67">
        <v>0</v>
      </c>
      <c r="J32" s="67">
        <v>0</v>
      </c>
      <c r="K32" s="67">
        <f t="shared" si="0"/>
        <v>0</v>
      </c>
      <c r="L32" s="67">
        <f t="shared" si="1"/>
        <v>0</v>
      </c>
      <c r="M32" s="46" t="s">
        <v>86</v>
      </c>
      <c r="N32" s="49" t="s">
        <v>67</v>
      </c>
    </row>
    <row r="33" spans="1:19" ht="15" customHeight="1" x14ac:dyDescent="0.3">
      <c r="A33" s="56" t="s">
        <v>40</v>
      </c>
      <c r="B33" s="36" t="s">
        <v>34</v>
      </c>
      <c r="C33" s="36" t="s">
        <v>21</v>
      </c>
      <c r="D33" s="36" t="s">
        <v>29</v>
      </c>
      <c r="E33" s="36" t="s">
        <v>35</v>
      </c>
      <c r="F33" s="36" t="s">
        <v>71</v>
      </c>
      <c r="G33" s="36" t="s">
        <v>24</v>
      </c>
      <c r="H33" s="61" t="s">
        <v>26</v>
      </c>
      <c r="I33" s="67">
        <v>0</v>
      </c>
      <c r="J33" s="67">
        <v>0</v>
      </c>
      <c r="K33" s="67">
        <f t="shared" si="0"/>
        <v>0</v>
      </c>
      <c r="L33" s="67">
        <f t="shared" si="1"/>
        <v>0</v>
      </c>
      <c r="M33" s="46" t="s">
        <v>86</v>
      </c>
      <c r="N33" s="49" t="s">
        <v>67</v>
      </c>
    </row>
    <row r="34" spans="1:19" ht="14.1" customHeight="1" x14ac:dyDescent="0.3">
      <c r="A34" s="57" t="s">
        <v>40</v>
      </c>
      <c r="B34" s="36" t="s">
        <v>34</v>
      </c>
      <c r="C34" s="36" t="s">
        <v>21</v>
      </c>
      <c r="D34" s="37" t="s">
        <v>29</v>
      </c>
      <c r="E34" s="37" t="s">
        <v>35</v>
      </c>
      <c r="F34" s="36" t="s">
        <v>71</v>
      </c>
      <c r="G34" s="37" t="s">
        <v>24</v>
      </c>
      <c r="H34" s="62" t="s">
        <v>27</v>
      </c>
      <c r="I34" s="68">
        <v>0</v>
      </c>
      <c r="J34" s="68">
        <v>0</v>
      </c>
      <c r="K34" s="68">
        <f t="shared" si="0"/>
        <v>0</v>
      </c>
      <c r="L34" s="67">
        <f t="shared" si="1"/>
        <v>0</v>
      </c>
      <c r="M34" s="46" t="s">
        <v>86</v>
      </c>
      <c r="N34" s="49" t="s">
        <v>67</v>
      </c>
    </row>
    <row r="35" spans="1:19" ht="15.6" customHeight="1" thickBot="1" x14ac:dyDescent="0.35">
      <c r="A35" s="56" t="s">
        <v>40</v>
      </c>
      <c r="B35" s="36" t="s">
        <v>34</v>
      </c>
      <c r="C35" s="36" t="s">
        <v>21</v>
      </c>
      <c r="D35" s="36" t="s">
        <v>29</v>
      </c>
      <c r="E35" s="36" t="s">
        <v>35</v>
      </c>
      <c r="F35" s="36" t="s">
        <v>71</v>
      </c>
      <c r="G35" s="36" t="s">
        <v>24</v>
      </c>
      <c r="H35" s="61" t="s">
        <v>28</v>
      </c>
      <c r="I35" s="67">
        <v>0</v>
      </c>
      <c r="J35" s="67">
        <v>0</v>
      </c>
      <c r="K35" s="67">
        <f t="shared" si="0"/>
        <v>0</v>
      </c>
      <c r="L35" s="67">
        <f t="shared" si="1"/>
        <v>0</v>
      </c>
      <c r="M35" s="46" t="s">
        <v>86</v>
      </c>
      <c r="N35" s="49" t="s">
        <v>67</v>
      </c>
    </row>
    <row r="36" spans="1:19" s="38" customFormat="1" ht="15.75" thickBot="1" x14ac:dyDescent="0.35">
      <c r="A36" s="58" t="s">
        <v>8</v>
      </c>
      <c r="D36" s="39"/>
      <c r="G36" s="39"/>
      <c r="H36" s="63"/>
      <c r="I36" s="69"/>
      <c r="J36" s="69"/>
      <c r="K36" s="69">
        <f>SUM(K4:K35)</f>
        <v>1775285900.5</v>
      </c>
      <c r="L36" s="72">
        <f>SUM(L4:L35)</f>
        <v>27616734.164544888</v>
      </c>
      <c r="M36" s="63"/>
      <c r="N36" s="40"/>
    </row>
    <row r="37" spans="1:19" x14ac:dyDescent="0.3">
      <c r="A37" s="21"/>
      <c r="B37" s="12"/>
      <c r="C37" s="12"/>
      <c r="D37" s="13"/>
      <c r="E37" s="12"/>
      <c r="F37" s="12"/>
      <c r="G37" s="13"/>
      <c r="H37" s="64"/>
      <c r="I37" s="70"/>
      <c r="J37" s="70"/>
      <c r="K37" s="70"/>
      <c r="L37" s="73"/>
      <c r="M37" s="64"/>
      <c r="N37" s="21"/>
      <c r="O37" s="12"/>
      <c r="P37" s="12"/>
      <c r="Q37" s="12"/>
      <c r="R37" s="12"/>
      <c r="S37" s="12"/>
    </row>
    <row r="38" spans="1:19" ht="39.75" x14ac:dyDescent="0.3">
      <c r="A38" s="59" t="s">
        <v>73</v>
      </c>
      <c r="B38" s="12"/>
      <c r="C38" s="12"/>
      <c r="D38" s="12"/>
      <c r="E38" s="12"/>
      <c r="F38" s="12"/>
      <c r="G38" s="13"/>
      <c r="H38" s="64"/>
      <c r="I38" s="64"/>
      <c r="J38" s="64"/>
      <c r="K38" s="64"/>
      <c r="L38" s="64"/>
      <c r="M38" s="64"/>
      <c r="N38" s="21"/>
      <c r="O38" s="12"/>
      <c r="P38" s="12"/>
      <c r="Q38" s="12"/>
      <c r="R38" s="12"/>
      <c r="S38" s="12"/>
    </row>
    <row r="39" spans="1:19" x14ac:dyDescent="0.3">
      <c r="A39" s="21"/>
      <c r="B39" s="12"/>
      <c r="C39" s="12"/>
      <c r="D39" s="12"/>
      <c r="E39" s="12"/>
      <c r="F39" s="12"/>
      <c r="G39" s="13"/>
      <c r="H39" s="64"/>
      <c r="I39" s="64"/>
      <c r="J39" s="64"/>
      <c r="K39" s="64"/>
      <c r="L39" s="64"/>
      <c r="M39" s="64"/>
      <c r="N39" s="21"/>
      <c r="O39" s="12"/>
      <c r="P39" s="12"/>
      <c r="Q39" s="12"/>
      <c r="R39" s="12"/>
      <c r="S39" s="12"/>
    </row>
    <row r="40" spans="1:19" x14ac:dyDescent="0.3">
      <c r="A40" s="21"/>
      <c r="B40" s="12"/>
      <c r="C40" s="12"/>
      <c r="D40" s="12"/>
      <c r="E40" s="12"/>
      <c r="F40" s="12"/>
      <c r="G40" s="13"/>
      <c r="H40" s="64"/>
      <c r="I40" s="64"/>
      <c r="J40" s="64"/>
      <c r="K40" s="64"/>
      <c r="L40" s="64"/>
      <c r="M40" s="64"/>
      <c r="N40" s="21"/>
      <c r="O40" s="12"/>
      <c r="P40" s="12"/>
      <c r="Q40" s="12"/>
      <c r="R40" s="12"/>
      <c r="S40" s="12"/>
    </row>
    <row r="41" spans="1:19" x14ac:dyDescent="0.3">
      <c r="A41" s="21"/>
      <c r="B41" s="12"/>
      <c r="C41" s="12"/>
      <c r="D41" s="12"/>
      <c r="E41" s="12"/>
      <c r="F41" s="12"/>
      <c r="G41" s="13"/>
      <c r="H41" s="64"/>
      <c r="I41" s="64"/>
      <c r="J41" s="64"/>
      <c r="K41" s="64"/>
      <c r="L41" s="64"/>
      <c r="M41" s="64"/>
      <c r="N41" s="21"/>
      <c r="O41" s="12"/>
      <c r="P41" s="12"/>
      <c r="Q41" s="12"/>
      <c r="R41" s="12"/>
      <c r="S41" s="12"/>
    </row>
    <row r="42" spans="1:19" x14ac:dyDescent="0.3">
      <c r="A42" s="21"/>
      <c r="B42" s="12"/>
      <c r="C42" s="12"/>
      <c r="D42" s="12"/>
      <c r="E42" s="12"/>
      <c r="F42" s="12"/>
      <c r="G42" s="13"/>
      <c r="H42" s="64"/>
      <c r="I42" s="64"/>
      <c r="J42" s="64"/>
      <c r="K42" s="64"/>
      <c r="L42" s="64"/>
      <c r="M42" s="64"/>
      <c r="N42" s="21"/>
      <c r="O42" s="12"/>
      <c r="P42" s="12"/>
      <c r="Q42" s="12"/>
      <c r="R42" s="12"/>
      <c r="S42" s="12"/>
    </row>
    <row r="43" spans="1:19" x14ac:dyDescent="0.3">
      <c r="A43" s="21"/>
      <c r="B43" s="12"/>
      <c r="C43" s="12"/>
      <c r="D43" s="12"/>
      <c r="E43" s="12"/>
      <c r="F43" s="12"/>
      <c r="G43" s="13"/>
      <c r="H43" s="64"/>
      <c r="I43" s="64"/>
      <c r="J43" s="64"/>
      <c r="K43" s="64"/>
      <c r="L43" s="64"/>
      <c r="M43" s="64"/>
      <c r="N43" s="21"/>
      <c r="O43" s="12"/>
      <c r="P43" s="12"/>
      <c r="Q43" s="12"/>
      <c r="R43" s="12"/>
      <c r="S43" s="12"/>
    </row>
    <row r="44" spans="1:19" x14ac:dyDescent="0.3">
      <c r="A44" s="21"/>
      <c r="B44" s="12"/>
      <c r="C44" s="12"/>
      <c r="D44" s="12"/>
      <c r="E44" s="12"/>
      <c r="F44" s="12"/>
      <c r="G44" s="13"/>
      <c r="H44" s="64"/>
      <c r="I44" s="64"/>
      <c r="J44" s="64"/>
      <c r="K44" s="64"/>
      <c r="L44" s="64"/>
      <c r="M44" s="64"/>
      <c r="N44" s="21"/>
      <c r="O44" s="12"/>
      <c r="P44" s="12"/>
      <c r="Q44" s="12"/>
      <c r="R44" s="12"/>
      <c r="S44" s="12"/>
    </row>
    <row r="45" spans="1:19" x14ac:dyDescent="0.3">
      <c r="A45" s="21"/>
      <c r="B45" s="12"/>
      <c r="C45" s="12"/>
      <c r="D45" s="12"/>
      <c r="E45" s="12"/>
      <c r="F45" s="12"/>
      <c r="G45" s="13"/>
      <c r="H45" s="64"/>
      <c r="I45" s="64"/>
      <c r="J45" s="64"/>
      <c r="K45" s="64"/>
      <c r="L45" s="64"/>
      <c r="M45" s="64"/>
      <c r="N45" s="21"/>
      <c r="O45" s="12"/>
      <c r="P45" s="12"/>
      <c r="Q45" s="12"/>
      <c r="R45" s="12"/>
      <c r="S45" s="12"/>
    </row>
    <row r="46" spans="1:19" x14ac:dyDescent="0.3">
      <c r="A46" s="21"/>
      <c r="B46" s="12"/>
      <c r="C46" s="12"/>
      <c r="D46" s="12"/>
      <c r="E46" s="12"/>
      <c r="F46" s="12"/>
      <c r="G46" s="12"/>
      <c r="H46" s="64"/>
      <c r="I46" s="64"/>
      <c r="J46" s="64"/>
      <c r="K46" s="64"/>
      <c r="L46" s="64"/>
      <c r="M46" s="64"/>
      <c r="N46" s="21"/>
      <c r="O46" s="12"/>
      <c r="P46" s="12"/>
      <c r="Q46" s="12"/>
      <c r="R46" s="12"/>
      <c r="S46" s="12"/>
    </row>
    <row r="47" spans="1:19" x14ac:dyDescent="0.3">
      <c r="A47" s="21"/>
      <c r="B47" s="12"/>
      <c r="C47" s="12"/>
      <c r="D47" s="12"/>
      <c r="E47" s="12"/>
      <c r="F47" s="12"/>
      <c r="G47" s="12"/>
      <c r="H47" s="64"/>
      <c r="I47" s="64"/>
      <c r="J47" s="64"/>
      <c r="K47" s="64"/>
      <c r="L47" s="64"/>
      <c r="M47" s="64"/>
      <c r="N47" s="21"/>
      <c r="O47" s="12"/>
      <c r="P47" s="12"/>
      <c r="Q47" s="12"/>
      <c r="R47" s="12"/>
      <c r="S47" s="12"/>
    </row>
    <row r="48" spans="1:19" x14ac:dyDescent="0.3">
      <c r="A48" s="21"/>
      <c r="B48" s="12"/>
      <c r="C48" s="12"/>
      <c r="D48" s="12"/>
      <c r="E48" s="12"/>
      <c r="F48" s="12"/>
      <c r="G48" s="12"/>
      <c r="H48" s="64"/>
      <c r="I48" s="64"/>
      <c r="J48" s="64"/>
      <c r="K48" s="64"/>
      <c r="L48" s="64"/>
      <c r="M48" s="64"/>
      <c r="N48" s="21"/>
      <c r="O48" s="12"/>
      <c r="P48" s="12"/>
      <c r="Q48" s="12"/>
      <c r="R48" s="12"/>
      <c r="S48" s="12"/>
    </row>
    <row r="49" spans="1:19" x14ac:dyDescent="0.3">
      <c r="A49" s="21"/>
      <c r="B49" s="12"/>
      <c r="C49" s="12"/>
      <c r="D49" s="12"/>
      <c r="E49" s="12"/>
      <c r="F49" s="12"/>
      <c r="G49" s="12"/>
      <c r="H49" s="64"/>
      <c r="I49" s="64"/>
      <c r="J49" s="64"/>
      <c r="K49" s="64"/>
      <c r="L49" s="64"/>
      <c r="M49" s="64"/>
      <c r="N49" s="21"/>
      <c r="O49" s="12"/>
      <c r="P49" s="12"/>
      <c r="Q49" s="12"/>
      <c r="R49" s="12"/>
      <c r="S49" s="12"/>
    </row>
    <row r="50" spans="1:19" x14ac:dyDescent="0.3">
      <c r="A50" s="21"/>
      <c r="B50" s="12"/>
      <c r="C50" s="12"/>
      <c r="D50" s="12"/>
      <c r="E50" s="12"/>
      <c r="F50" s="12"/>
      <c r="G50" s="12"/>
      <c r="H50" s="64"/>
      <c r="I50" s="64"/>
      <c r="J50" s="64"/>
      <c r="K50" s="64"/>
      <c r="L50" s="64"/>
      <c r="M50" s="64"/>
      <c r="N50" s="21"/>
      <c r="O50" s="12"/>
      <c r="P50" s="12"/>
      <c r="Q50" s="12"/>
      <c r="R50" s="12"/>
      <c r="S50" s="12"/>
    </row>
    <row r="51" spans="1:19" x14ac:dyDescent="0.3">
      <c r="A51" s="21"/>
      <c r="B51" s="12"/>
      <c r="C51" s="12"/>
      <c r="D51" s="12"/>
      <c r="E51" s="12"/>
      <c r="F51" s="12"/>
      <c r="G51" s="12"/>
      <c r="H51" s="64"/>
      <c r="I51" s="64"/>
      <c r="J51" s="64"/>
      <c r="K51" s="64"/>
      <c r="L51" s="64"/>
      <c r="M51" s="64"/>
      <c r="N51" s="21"/>
      <c r="O51" s="12"/>
      <c r="P51" s="12"/>
      <c r="Q51" s="12"/>
      <c r="R51" s="12"/>
      <c r="S51" s="12"/>
    </row>
    <row r="52" spans="1:19" x14ac:dyDescent="0.3">
      <c r="A52" s="21"/>
      <c r="B52" s="12"/>
      <c r="C52" s="12"/>
      <c r="D52" s="12"/>
      <c r="E52" s="12"/>
      <c r="F52" s="12"/>
      <c r="G52" s="12"/>
      <c r="H52" s="64"/>
      <c r="I52" s="64"/>
      <c r="J52" s="64"/>
      <c r="K52" s="64"/>
      <c r="L52" s="64"/>
      <c r="M52" s="64"/>
      <c r="N52" s="21"/>
      <c r="O52" s="12"/>
      <c r="P52" s="12"/>
      <c r="Q52" s="12"/>
      <c r="R52" s="12"/>
      <c r="S52" s="12"/>
    </row>
    <row r="53" spans="1:19" x14ac:dyDescent="0.3">
      <c r="A53" s="21"/>
      <c r="B53" s="12"/>
      <c r="C53" s="12"/>
      <c r="D53" s="12"/>
      <c r="E53" s="12"/>
      <c r="F53" s="12"/>
      <c r="G53" s="12"/>
      <c r="H53" s="64"/>
      <c r="I53" s="64"/>
      <c r="J53" s="64"/>
      <c r="K53" s="64"/>
      <c r="L53" s="64"/>
      <c r="M53" s="64"/>
      <c r="N53" s="21"/>
      <c r="O53" s="12"/>
      <c r="P53" s="12"/>
      <c r="Q53" s="12"/>
      <c r="R53" s="12"/>
      <c r="S53" s="12"/>
    </row>
    <row r="54" spans="1:19" x14ac:dyDescent="0.3">
      <c r="A54" s="21"/>
      <c r="B54" s="12"/>
      <c r="C54" s="12"/>
      <c r="D54" s="12"/>
      <c r="E54" s="12"/>
      <c r="F54" s="12"/>
      <c r="G54" s="12"/>
      <c r="H54" s="64"/>
      <c r="I54" s="64"/>
      <c r="J54" s="64"/>
      <c r="K54" s="64"/>
      <c r="L54" s="64"/>
      <c r="M54" s="64"/>
      <c r="N54" s="21"/>
      <c r="O54" s="12"/>
      <c r="P54" s="12"/>
      <c r="Q54" s="12"/>
      <c r="R54" s="12"/>
      <c r="S54" s="12"/>
    </row>
    <row r="55" spans="1:19" x14ac:dyDescent="0.3">
      <c r="A55" s="21"/>
      <c r="B55" s="12"/>
      <c r="C55" s="12"/>
      <c r="D55" s="12"/>
      <c r="E55" s="12"/>
      <c r="F55" s="12"/>
      <c r="G55" s="12"/>
      <c r="H55" s="64"/>
      <c r="I55" s="64"/>
      <c r="J55" s="64"/>
      <c r="K55" s="64"/>
      <c r="L55" s="64"/>
      <c r="M55" s="64"/>
      <c r="N55" s="21"/>
      <c r="O55" s="12"/>
      <c r="P55" s="12"/>
      <c r="Q55" s="12"/>
      <c r="R55" s="12"/>
      <c r="S55" s="12"/>
    </row>
    <row r="56" spans="1:19" x14ac:dyDescent="0.3">
      <c r="A56" s="21"/>
      <c r="B56" s="12"/>
      <c r="C56" s="12"/>
      <c r="D56" s="12"/>
      <c r="E56" s="12"/>
      <c r="F56" s="12"/>
      <c r="G56" s="12"/>
      <c r="H56" s="64"/>
      <c r="I56" s="64"/>
      <c r="J56" s="64"/>
      <c r="K56" s="64"/>
      <c r="L56" s="64"/>
      <c r="M56" s="64"/>
      <c r="N56" s="21"/>
      <c r="O56" s="12"/>
      <c r="P56" s="12"/>
      <c r="Q56" s="12"/>
      <c r="R56" s="12"/>
      <c r="S56" s="12"/>
    </row>
    <row r="57" spans="1:19" x14ac:dyDescent="0.3">
      <c r="A57" s="21"/>
      <c r="B57" s="12"/>
      <c r="C57" s="12"/>
      <c r="D57" s="12"/>
      <c r="E57" s="12"/>
      <c r="F57" s="12"/>
      <c r="G57" s="12"/>
      <c r="H57" s="64"/>
      <c r="I57" s="64"/>
      <c r="J57" s="64"/>
      <c r="K57" s="64"/>
      <c r="L57" s="64"/>
      <c r="M57" s="64"/>
      <c r="N57" s="21"/>
      <c r="O57" s="12"/>
      <c r="P57" s="12"/>
      <c r="Q57" s="12"/>
      <c r="R57" s="12"/>
      <c r="S57" s="12"/>
    </row>
    <row r="58" spans="1:19" x14ac:dyDescent="0.3">
      <c r="A58" s="21"/>
      <c r="B58" s="12"/>
      <c r="C58" s="12"/>
      <c r="D58" s="12"/>
      <c r="E58" s="12"/>
      <c r="F58" s="12"/>
      <c r="G58" s="12"/>
      <c r="H58" s="64"/>
      <c r="I58" s="64"/>
      <c r="J58" s="64"/>
      <c r="K58" s="64"/>
      <c r="L58" s="64"/>
      <c r="M58" s="64"/>
      <c r="N58" s="21"/>
      <c r="O58" s="12"/>
      <c r="P58" s="12"/>
      <c r="Q58" s="12"/>
      <c r="R58" s="12"/>
      <c r="S58" s="12"/>
    </row>
    <row r="59" spans="1:19" x14ac:dyDescent="0.3">
      <c r="A59" s="21"/>
      <c r="B59" s="12"/>
      <c r="C59" s="12"/>
      <c r="D59" s="12"/>
      <c r="E59" s="12"/>
      <c r="F59" s="12"/>
      <c r="G59" s="12"/>
      <c r="H59" s="64"/>
      <c r="I59" s="64"/>
      <c r="J59" s="64"/>
      <c r="K59" s="64"/>
      <c r="L59" s="64"/>
      <c r="M59" s="64"/>
      <c r="N59" s="21"/>
      <c r="O59" s="12"/>
      <c r="P59" s="12"/>
      <c r="Q59" s="12"/>
      <c r="R59" s="12"/>
      <c r="S59" s="12"/>
    </row>
    <row r="60" spans="1:19" x14ac:dyDescent="0.3">
      <c r="A60" s="21"/>
      <c r="B60" s="12"/>
      <c r="C60" s="12"/>
      <c r="D60" s="12"/>
      <c r="E60" s="12"/>
      <c r="F60" s="12"/>
      <c r="G60" s="12"/>
      <c r="H60" s="64"/>
      <c r="I60" s="64"/>
      <c r="J60" s="64"/>
      <c r="K60" s="64"/>
      <c r="L60" s="64"/>
      <c r="M60" s="64"/>
      <c r="N60" s="21"/>
      <c r="O60" s="12"/>
      <c r="P60" s="12"/>
      <c r="Q60" s="12"/>
      <c r="R60" s="12"/>
      <c r="S60" s="12"/>
    </row>
    <row r="61" spans="1:19" x14ac:dyDescent="0.3">
      <c r="A61" s="21"/>
      <c r="B61" s="12"/>
      <c r="C61" s="12"/>
      <c r="D61" s="12"/>
      <c r="E61" s="12"/>
      <c r="F61" s="12"/>
      <c r="G61" s="12"/>
      <c r="H61" s="64"/>
      <c r="I61" s="64"/>
      <c r="J61" s="64"/>
      <c r="K61" s="64"/>
      <c r="L61" s="64"/>
      <c r="M61" s="64"/>
      <c r="N61" s="21"/>
      <c r="O61" s="12"/>
      <c r="P61" s="12"/>
      <c r="Q61" s="12"/>
      <c r="R61" s="12"/>
      <c r="S61" s="12"/>
    </row>
    <row r="62" spans="1:19" x14ac:dyDescent="0.3">
      <c r="A62" s="21"/>
      <c r="B62" s="12"/>
      <c r="C62" s="12"/>
      <c r="D62" s="12"/>
      <c r="E62" s="12"/>
      <c r="F62" s="12"/>
      <c r="G62" s="12"/>
      <c r="H62" s="64"/>
      <c r="I62" s="64"/>
      <c r="J62" s="64"/>
      <c r="K62" s="64"/>
      <c r="L62" s="64"/>
      <c r="M62" s="64"/>
      <c r="N62" s="21"/>
      <c r="O62" s="12"/>
      <c r="P62" s="12"/>
      <c r="Q62" s="12"/>
      <c r="R62" s="12"/>
      <c r="S62" s="12"/>
    </row>
    <row r="63" spans="1:19" x14ac:dyDescent="0.3">
      <c r="A63" s="21"/>
      <c r="B63" s="12"/>
      <c r="C63" s="12"/>
      <c r="D63" s="12"/>
      <c r="E63" s="12"/>
      <c r="F63" s="12"/>
      <c r="G63" s="12"/>
      <c r="H63" s="64"/>
      <c r="I63" s="64"/>
      <c r="J63" s="64"/>
      <c r="K63" s="64"/>
      <c r="L63" s="64"/>
      <c r="M63" s="64"/>
      <c r="N63" s="21"/>
      <c r="O63" s="12"/>
      <c r="P63" s="12"/>
      <c r="Q63" s="12"/>
      <c r="R63" s="12"/>
      <c r="S63" s="12"/>
    </row>
  </sheetData>
  <autoFilter ref="B3:H3"/>
  <hyperlinks>
    <hyperlink ref="M4" r:id="rId1"/>
    <hyperlink ref="M5:M34" r:id="rId2" display="OECD (2019)"/>
    <hyperlink ref="M35" r:id="rId3"/>
  </hyperlinks>
  <pageMargins left="0.7" right="0.7" top="0.75" bottom="0.75" header="0.3" footer="0.3"/>
  <pageSetup paperSize="9" orientation="portrait" horizontalDpi="4294967293"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90" zoomScaleNormal="90" workbookViewId="0">
      <selection activeCell="K10" sqref="K10"/>
    </sheetView>
  </sheetViews>
  <sheetFormatPr defaultRowHeight="15" x14ac:dyDescent="0.3"/>
  <cols>
    <col min="1" max="1" width="30.42578125" customWidth="1"/>
    <col min="2" max="2" width="16.5703125" customWidth="1"/>
    <col min="3" max="3" width="12.140625" customWidth="1"/>
    <col min="4" max="4" width="15.140625" customWidth="1"/>
    <col min="5" max="5" width="13.42578125" customWidth="1"/>
    <col min="6" max="6" width="26.140625" customWidth="1"/>
    <col min="7" max="7" width="16.140625" customWidth="1"/>
    <col min="8" max="8" width="11.7109375" customWidth="1"/>
    <col min="9" max="9" width="15.42578125" customWidth="1"/>
    <col min="10" max="10" width="13.85546875" customWidth="1"/>
    <col min="11" max="11" width="14" customWidth="1"/>
    <col min="12" max="12" width="35" style="76" customWidth="1"/>
  </cols>
  <sheetData>
    <row r="1" spans="1:12" ht="16.5" thickBot="1" x14ac:dyDescent="0.35">
      <c r="A1" s="41" t="s">
        <v>3</v>
      </c>
      <c r="D1" s="22"/>
      <c r="E1" s="12"/>
      <c r="F1" s="51" t="s">
        <v>72</v>
      </c>
      <c r="G1" s="52">
        <v>2016</v>
      </c>
      <c r="H1" s="52">
        <v>69.685000000000002</v>
      </c>
      <c r="I1" s="52">
        <v>2017</v>
      </c>
      <c r="J1" s="53">
        <v>60.692</v>
      </c>
    </row>
    <row r="2" spans="1:12" x14ac:dyDescent="0.3">
      <c r="A2" s="9"/>
    </row>
    <row r="3" spans="1:12" ht="51" x14ac:dyDescent="0.3">
      <c r="A3" s="44" t="s">
        <v>41</v>
      </c>
      <c r="B3" s="44" t="s">
        <v>42</v>
      </c>
      <c r="C3" s="44" t="s">
        <v>10</v>
      </c>
      <c r="D3" s="44" t="s">
        <v>13</v>
      </c>
      <c r="E3" s="44" t="s">
        <v>14</v>
      </c>
      <c r="F3" s="44" t="s">
        <v>15</v>
      </c>
      <c r="G3" s="44" t="s">
        <v>43</v>
      </c>
      <c r="H3" s="44" t="s">
        <v>56</v>
      </c>
      <c r="I3" s="44" t="s">
        <v>57</v>
      </c>
      <c r="J3" s="44" t="s">
        <v>58</v>
      </c>
      <c r="K3" s="44" t="s">
        <v>66</v>
      </c>
      <c r="L3" s="77" t="s">
        <v>17</v>
      </c>
    </row>
    <row r="4" spans="1:12" s="16" customFormat="1" ht="45" x14ac:dyDescent="0.3">
      <c r="A4" s="6" t="s">
        <v>44</v>
      </c>
      <c r="B4" s="2" t="s">
        <v>45</v>
      </c>
      <c r="C4" s="2" t="s">
        <v>46</v>
      </c>
      <c r="D4" s="2"/>
      <c r="E4" s="2" t="s">
        <v>47</v>
      </c>
      <c r="F4" s="2" t="s">
        <v>24</v>
      </c>
      <c r="G4" s="2"/>
      <c r="H4" s="18">
        <v>112500000</v>
      </c>
      <c r="I4" s="18"/>
      <c r="J4" s="18">
        <f>SUM(H4:I4)/2</f>
        <v>56250000</v>
      </c>
      <c r="K4" s="18">
        <f>(H4/H1)/2</f>
        <v>807203.84587787895</v>
      </c>
      <c r="L4" s="75" t="s">
        <v>48</v>
      </c>
    </row>
    <row r="5" spans="1:12" ht="45.75" thickBot="1" x14ac:dyDescent="0.35">
      <c r="A5" s="74" t="s">
        <v>49</v>
      </c>
      <c r="B5" s="8" t="s">
        <v>45</v>
      </c>
      <c r="C5" s="8" t="s">
        <v>46</v>
      </c>
      <c r="D5" s="8"/>
      <c r="E5" s="8" t="s">
        <v>47</v>
      </c>
      <c r="F5" s="8" t="s">
        <v>24</v>
      </c>
      <c r="G5" s="8"/>
      <c r="H5" s="17"/>
      <c r="I5" s="17">
        <v>120000000</v>
      </c>
      <c r="J5" s="17">
        <f>SUM(H5:I5)/2</f>
        <v>60000000</v>
      </c>
      <c r="K5" s="17">
        <f>(I5/J1)/2</f>
        <v>988598.16779806232</v>
      </c>
      <c r="L5" s="78" t="s">
        <v>50</v>
      </c>
    </row>
    <row r="6" spans="1:12" s="43" customFormat="1" ht="13.5" thickBot="1" x14ac:dyDescent="0.25">
      <c r="A6" s="42" t="s">
        <v>8</v>
      </c>
      <c r="J6" s="50">
        <f>SUM(J4:J5)</f>
        <v>116250000</v>
      </c>
      <c r="K6" s="50">
        <f>SUM(K4:K5)</f>
        <v>1795802.0136759412</v>
      </c>
      <c r="L6" s="79"/>
    </row>
  </sheetData>
  <hyperlinks>
    <hyperlink ref="L4" r:id="rId1"/>
    <hyperlink ref="L5" r:id="rId2"/>
  </hyperlinks>
  <pageMargins left="0.7" right="0.7" top="0.75" bottom="0.75" header="0.3" footer="0.3"/>
  <pageSetup paperSize="9"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85" zoomScaleNormal="85" workbookViewId="0">
      <selection activeCell="A8" sqref="A8"/>
    </sheetView>
  </sheetViews>
  <sheetFormatPr defaultRowHeight="15" x14ac:dyDescent="0.3"/>
  <cols>
    <col min="1" max="1" width="83.42578125" customWidth="1"/>
    <col min="2" max="2" width="20.5703125" customWidth="1"/>
    <col min="3" max="3" width="13.7109375" customWidth="1"/>
    <col min="5" max="5" width="10.7109375" customWidth="1"/>
    <col min="6" max="6" width="13.140625" customWidth="1"/>
    <col min="13" max="13" width="14.42578125" customWidth="1"/>
  </cols>
  <sheetData>
    <row r="1" spans="1:2" ht="15.75" x14ac:dyDescent="0.3">
      <c r="A1" s="41" t="s">
        <v>4</v>
      </c>
    </row>
    <row r="3" spans="1:2" s="82" customFormat="1" ht="48" customHeight="1" x14ac:dyDescent="0.3">
      <c r="A3" s="80" t="s">
        <v>75</v>
      </c>
      <c r="B3" s="8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zoomScale="90" zoomScaleNormal="90" workbookViewId="0">
      <selection activeCell="C5" sqref="C5"/>
    </sheetView>
  </sheetViews>
  <sheetFormatPr defaultRowHeight="15" x14ac:dyDescent="0.3"/>
  <cols>
    <col min="1" max="1" width="31.140625" customWidth="1"/>
    <col min="2" max="2" width="22.140625" customWidth="1"/>
    <col min="3" max="3" width="18.140625" customWidth="1"/>
    <col min="4" max="4" width="12.7109375" customWidth="1"/>
    <col min="5" max="5" width="23.85546875" customWidth="1"/>
    <col min="6" max="6" width="10.85546875" customWidth="1"/>
    <col min="7" max="7" width="16.28515625" bestFit="1" customWidth="1"/>
    <col min="8" max="8" width="15.85546875" bestFit="1" customWidth="1"/>
    <col min="9" max="9" width="15.28515625" customWidth="1"/>
    <col min="10" max="10" width="15.85546875" bestFit="1" customWidth="1"/>
    <col min="11" max="11" width="16" customWidth="1"/>
    <col min="12" max="12" width="30.85546875" customWidth="1"/>
    <col min="13" max="13" width="54.85546875" customWidth="1"/>
    <col min="14" max="14" width="33.85546875" customWidth="1"/>
    <col min="15" max="15" width="14.85546875" bestFit="1" customWidth="1"/>
  </cols>
  <sheetData>
    <row r="1" spans="1:13" ht="16.5" thickBot="1" x14ac:dyDescent="0.35">
      <c r="A1" s="35" t="s">
        <v>87</v>
      </c>
      <c r="B1" s="35"/>
      <c r="C1" s="35"/>
      <c r="E1" s="19" t="s">
        <v>72</v>
      </c>
      <c r="F1" s="24">
        <v>2016</v>
      </c>
      <c r="G1" s="25">
        <v>69.685000000000002</v>
      </c>
      <c r="H1" s="24">
        <v>2017</v>
      </c>
      <c r="I1" s="26">
        <v>60.692</v>
      </c>
    </row>
    <row r="3" spans="1:13" ht="38.25" x14ac:dyDescent="0.3">
      <c r="A3" s="44" t="s">
        <v>51</v>
      </c>
      <c r="B3" s="44" t="s">
        <v>52</v>
      </c>
      <c r="C3" s="44" t="s">
        <v>53</v>
      </c>
      <c r="D3" s="44" t="s">
        <v>54</v>
      </c>
      <c r="E3" s="44" t="s">
        <v>12</v>
      </c>
      <c r="F3" s="44" t="s">
        <v>55</v>
      </c>
      <c r="G3" s="44" t="s">
        <v>43</v>
      </c>
      <c r="H3" s="44" t="s">
        <v>56</v>
      </c>
      <c r="I3" s="44" t="s">
        <v>57</v>
      </c>
      <c r="J3" s="44" t="s">
        <v>58</v>
      </c>
      <c r="K3" s="44" t="s">
        <v>66</v>
      </c>
      <c r="L3" s="44" t="s">
        <v>17</v>
      </c>
      <c r="M3" s="44" t="s">
        <v>18</v>
      </c>
    </row>
    <row r="4" spans="1:13" ht="63.75" x14ac:dyDescent="0.3">
      <c r="A4" s="6" t="s">
        <v>88</v>
      </c>
      <c r="B4" s="2" t="s">
        <v>59</v>
      </c>
      <c r="C4" s="2" t="s">
        <v>60</v>
      </c>
      <c r="D4" s="3" t="s">
        <v>24</v>
      </c>
      <c r="E4" s="7" t="s">
        <v>61</v>
      </c>
      <c r="F4" s="7" t="s">
        <v>6</v>
      </c>
      <c r="G4" s="2" t="s">
        <v>62</v>
      </c>
      <c r="H4" s="20">
        <v>48549300000</v>
      </c>
      <c r="I4" s="20">
        <v>48549300000</v>
      </c>
      <c r="J4" s="18">
        <f>AVERAGE(H4:I4)</f>
        <v>48549300000</v>
      </c>
      <c r="K4" s="20">
        <f>((H4/$G$1)+(I4/$I$1))/2</f>
        <v>748312856.78502202</v>
      </c>
      <c r="L4" s="4" t="s">
        <v>69</v>
      </c>
      <c r="M4" s="83" t="s">
        <v>70</v>
      </c>
    </row>
    <row r="5" spans="1:13" ht="204" x14ac:dyDescent="0.3">
      <c r="A5" s="6" t="s">
        <v>63</v>
      </c>
      <c r="B5" s="2" t="s">
        <v>59</v>
      </c>
      <c r="C5" s="2" t="s">
        <v>60</v>
      </c>
      <c r="D5" s="3" t="s">
        <v>24</v>
      </c>
      <c r="E5" s="7" t="s">
        <v>61</v>
      </c>
      <c r="F5" s="2" t="s">
        <v>30</v>
      </c>
      <c r="G5" s="2" t="s">
        <v>64</v>
      </c>
      <c r="H5" s="5" t="s">
        <v>76</v>
      </c>
      <c r="I5" s="5" t="s">
        <v>76</v>
      </c>
      <c r="J5" s="5" t="s">
        <v>76</v>
      </c>
      <c r="K5" s="5" t="s">
        <v>76</v>
      </c>
      <c r="L5" s="4" t="s">
        <v>65</v>
      </c>
      <c r="M5" s="83" t="s">
        <v>68</v>
      </c>
    </row>
    <row r="8" spans="1:13" x14ac:dyDescent="0.3">
      <c r="A8" s="23" t="s">
        <v>73</v>
      </c>
    </row>
  </sheetData>
  <autoFilter ref="C3:G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2019-07-19T13:52:35Z</dcterms:modified>
  <cp:category/>
  <cp:contentStatus/>
</cp:coreProperties>
</file>