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
    </mc:Choice>
  </mc:AlternateContent>
  <bookViews>
    <workbookView xWindow="0" yWindow="0" windowWidth="18645" windowHeight="6945" tabRatio="652" firstSheet="1" activeTab="4"/>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 i="6" l="1"/>
  <c r="L7" i="6" l="1"/>
  <c r="L4" i="6"/>
  <c r="K6" i="6"/>
  <c r="L6" i="6"/>
  <c r="L9" i="6" s="1"/>
  <c r="L8" i="6"/>
  <c r="K4" i="6"/>
  <c r="K5" i="6"/>
  <c r="K7" i="6"/>
  <c r="K8" i="6"/>
  <c r="K9" i="6" l="1"/>
</calcChain>
</file>

<file path=xl/sharedStrings.xml><?xml version="1.0" encoding="utf-8"?>
<sst xmlns="http://schemas.openxmlformats.org/spreadsheetml/2006/main" count="85" uniqueCount="59">
  <si>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</si>
  <si>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</si>
  <si>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</si>
  <si>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</si>
  <si>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</si>
  <si>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TOTAL</t>
  </si>
  <si>
    <t>Measure</t>
  </si>
  <si>
    <t>Level</t>
  </si>
  <si>
    <t>Mechanism</t>
  </si>
  <si>
    <t>Incidence</t>
  </si>
  <si>
    <t>Indicator</t>
  </si>
  <si>
    <t>Stage</t>
  </si>
  <si>
    <t>Fuel type</t>
  </si>
  <si>
    <t>Fuel sub-type</t>
  </si>
  <si>
    <t>Source</t>
  </si>
  <si>
    <t>Notes</t>
  </si>
  <si>
    <t>Carbon-tax exemption for fuels used in production processes for something different to combustion</t>
  </si>
  <si>
    <t>Federal</t>
  </si>
  <si>
    <t>Tax expenditure</t>
  </si>
  <si>
    <t>Cost of Intermediate Inputs</t>
  </si>
  <si>
    <t>Coal</t>
  </si>
  <si>
    <t xml:space="preserve">  Coal tar</t>
  </si>
  <si>
    <t>Carbon tax reduction and exemptions for fuels</t>
  </si>
  <si>
    <t>Direct Consumption</t>
  </si>
  <si>
    <t>Consumer Support Estimate</t>
  </si>
  <si>
    <t xml:space="preserve">  Coke oven coke</t>
  </si>
  <si>
    <t>Public finance (domestic)</t>
  </si>
  <si>
    <t>Estimated annual amount
(USD)</t>
  </si>
  <si>
    <t>Absorption by federal budget of CFE pension liabilities</t>
  </si>
  <si>
    <t>Central</t>
  </si>
  <si>
    <t>Budgetary transfer</t>
  </si>
  <si>
    <t>Labour</t>
  </si>
  <si>
    <t>General Services Support Estimate</t>
  </si>
  <si>
    <t>Electricity-based support</t>
  </si>
  <si>
    <t>Federal aid on electric tariffs</t>
  </si>
  <si>
    <t>Use of fossil fuels in electricity generation</t>
  </si>
  <si>
    <t>OECD (2019)</t>
  </si>
  <si>
    <t>Coal consumption (business and industry)</t>
  </si>
  <si>
    <t>Multiplied by proportion of coal in the fossil fuel-based electricity mix.
FF: 81.4%, coal: 10.8%; coal/FF: 13.26%
(Source: IEA)</t>
  </si>
  <si>
    <t>Fiscal support (budgetary transfers and tax exemptions)</t>
  </si>
  <si>
    <t>Exchange rates* (USD/MEX)</t>
  </si>
  <si>
    <t>* Annual average exchange rates are obtained from: https://www.irs.gov/individuals/international-taxpayers/yearly-average-currency-exchange-rates</t>
  </si>
  <si>
    <t>Classified as a support measure for the utility company (even though it's related to pensions).
Multiplied by proportion of coal in the fossil fuel-based electricity mix.
FF: 81.4%, coal: 10.8%; coal/FF: 13.26%
(Source: IEA)</t>
  </si>
  <si>
    <t>Data was not available for 2017</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</si>
  <si>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</si>
  <si>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</si>
  <si>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</si>
  <si>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</si>
  <si>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</si>
  <si>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</si>
  <si>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Mexico data sheet</t>
  </si>
  <si>
    <t>• Mexico country study: odi.org/g20-coal-subsidies/mexico</t>
  </si>
  <si>
    <t>2016
(MEX)</t>
  </si>
  <si>
    <t>2017
(MEX)</t>
  </si>
  <si>
    <t>Estimated annual amount
(MEX)</t>
  </si>
  <si>
    <t>No domestic finance for coal was identified from the public finance institutions of Mexico.</t>
  </si>
  <si>
    <t>No international finance for coal was identified from the public finance institutions of Mexico.</t>
  </si>
  <si>
    <t>Investment by national-level majority state-owned enterprises (SOEs)</t>
  </si>
  <si>
    <t>No investment for coal was identified by national-level majority state-owned enterprises in Mexico.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</si>
</sst>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407]General"/>
    <numFmt numFmtId="165" formatCode="#,##0_ ;\-#,##0\ "/>
  </numFmts>
  <fonts count="59"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sz val="10"/>
      <name val="Trebuchet MS"/>
      <family val="2"/>
    </font>
    <font>
      <u/>
      <sz val="10"/>
      <name val="Calibri"/>
      <family val="2"/>
      <scheme val="minor"/>
    </font>
    <font>
      <sz val="10"/>
      <name val="Calibri"/>
      <family val="2"/>
    </font>
    <font>
      <i/>
      <sz val="10"/>
      <color theme="1"/>
      <name val="Calibri"/>
      <family val="2"/>
    </font>
    <font>
      <u/>
      <sz val="10"/>
      <color theme="11"/>
      <name val="Trebuchet MS"/>
      <family val="2"/>
    </font>
    <font>
      <b/>
      <sz val="12"/>
      <color theme="0"/>
      <name val="Calibri"/>
      <family val="2"/>
      <scheme val="minor"/>
    </font>
    <font>
      <i/>
      <sz val="11"/>
      <color theme="1"/>
      <name val="Calibri"/>
      <family val="2"/>
      <scheme val="minor"/>
    </font>
    <font>
      <u/>
      <sz val="11"/>
      <color theme="1"/>
      <name val="Calibri"/>
      <family val="2"/>
      <scheme val="minor"/>
    </font>
    <font>
      <b/>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s>
  <cellStyleXfs count="12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4" fillId="0" borderId="10" applyNumberFormat="0" applyAlignment="0"/>
    <xf numFmtId="0" fontId="47" fillId="0" borderId="0" applyNumberFormat="0" applyFill="0" applyBorder="0" applyAlignment="0" applyProtection="0"/>
    <xf numFmtId="0" fontId="54" fillId="0" borderId="0" applyNumberFormat="0" applyFill="0" applyBorder="0" applyAlignment="0" applyProtection="0"/>
  </cellStyleXfs>
  <cellXfs count="47">
    <xf numFmtId="0" fontId="0" fillId="0" borderId="0" xfId="0"/>
    <xf numFmtId="0" fontId="35" fillId="0" borderId="0" xfId="0" applyFont="1" applyAlignment="1">
      <alignment wrapText="1"/>
    </xf>
    <xf numFmtId="0" fontId="49" fillId="0" borderId="0" xfId="85" applyFont="1" applyBorder="1" applyAlignment="1">
      <alignment horizontal="left" vertical="center"/>
    </xf>
    <xf numFmtId="0" fontId="0" fillId="0" borderId="0" xfId="0" applyFill="1"/>
    <xf numFmtId="0" fontId="47" fillId="0" borderId="0" xfId="121"/>
    <xf numFmtId="3" fontId="0" fillId="0" borderId="0" xfId="0" applyNumberFormat="1"/>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37" fillId="0" borderId="12" xfId="85" applyFont="1" applyBorder="1" applyAlignment="1">
      <alignment horizontal="center" vertical="center"/>
    </xf>
    <xf numFmtId="0" fontId="37" fillId="0" borderId="13" xfId="85" applyFont="1" applyBorder="1" applyAlignment="1">
      <alignment horizontal="center" vertical="center"/>
    </xf>
    <xf numFmtId="0" fontId="47" fillId="0" borderId="15" xfId="121" applyBorder="1" applyAlignment="1">
      <alignment horizontal="left" vertical="center"/>
    </xf>
    <xf numFmtId="0" fontId="45" fillId="0" borderId="11" xfId="0" applyFont="1" applyFill="1" applyBorder="1" applyAlignment="1">
      <alignment wrapText="1"/>
    </xf>
    <xf numFmtId="0" fontId="51" fillId="0" borderId="11" xfId="0" applyFont="1" applyFill="1" applyBorder="1" applyAlignment="1">
      <alignment horizontal="left" vertical="top" wrapText="1"/>
    </xf>
    <xf numFmtId="165" fontId="45" fillId="0" borderId="11" xfId="0" applyNumberFormat="1" applyFont="1" applyFill="1" applyBorder="1" applyAlignment="1">
      <alignment horizontal="center" vertical="center"/>
    </xf>
    <xf numFmtId="0" fontId="53" fillId="0" borderId="0" xfId="0" applyFont="1" applyFill="1" applyBorder="1"/>
    <xf numFmtId="0" fontId="47" fillId="0" borderId="18" xfId="121" applyBorder="1" applyAlignment="1">
      <alignment horizontal="left" vertical="center"/>
    </xf>
    <xf numFmtId="0" fontId="52" fillId="0" borderId="11" xfId="0" applyFont="1" applyFill="1" applyBorder="1" applyAlignment="1">
      <alignment horizontal="left" vertical="center" wrapText="1"/>
    </xf>
    <xf numFmtId="0" fontId="55" fillId="33" borderId="0" xfId="0" applyFont="1" applyFill="1" applyBorder="1" applyAlignment="1"/>
    <xf numFmtId="0" fontId="2" fillId="0" borderId="0" xfId="0" applyFont="1" applyAlignment="1">
      <alignment wrapText="1"/>
    </xf>
    <xf numFmtId="0" fontId="2" fillId="0" borderId="0" xfId="0" applyFont="1" applyBorder="1" applyAlignment="1">
      <alignment wrapText="1"/>
    </xf>
    <xf numFmtId="0" fontId="54" fillId="0" borderId="0" xfId="122" applyBorder="1" applyAlignment="1">
      <alignment wrapText="1"/>
    </xf>
    <xf numFmtId="0" fontId="47" fillId="0" borderId="0" xfId="121" applyBorder="1" applyAlignment="1">
      <alignment wrapText="1"/>
    </xf>
    <xf numFmtId="0" fontId="35" fillId="0" borderId="0" xfId="0" applyFont="1" applyBorder="1"/>
    <xf numFmtId="0" fontId="2" fillId="0" borderId="0" xfId="0" applyFont="1" applyBorder="1"/>
    <xf numFmtId="0" fontId="48" fillId="0" borderId="0" xfId="0" applyFont="1" applyBorder="1" applyAlignment="1">
      <alignment wrapText="1"/>
    </xf>
    <xf numFmtId="0" fontId="55" fillId="33" borderId="0" xfId="85" applyFont="1" applyFill="1" applyBorder="1" applyAlignment="1">
      <alignment horizontal="left" vertical="center"/>
    </xf>
    <xf numFmtId="0" fontId="45" fillId="0" borderId="0" xfId="0" applyFont="1" applyFill="1" applyBorder="1" applyAlignment="1">
      <alignment horizontal="left" vertical="top" wrapText="1"/>
    </xf>
    <xf numFmtId="3" fontId="43" fillId="0" borderId="17" xfId="0" applyNumberFormat="1" applyFont="1" applyBorder="1" applyAlignment="1">
      <alignment horizontal="center" vertical="center"/>
    </xf>
    <xf numFmtId="3" fontId="43" fillId="0" borderId="15" xfId="0" applyNumberFormat="1" applyFont="1" applyBorder="1" applyAlignment="1">
      <alignment horizontal="center" vertical="center"/>
    </xf>
    <xf numFmtId="0" fontId="51" fillId="0" borderId="19" xfId="0" applyFont="1" applyFill="1" applyBorder="1" applyAlignment="1">
      <alignment horizontal="left" vertical="top" wrapText="1"/>
    </xf>
    <xf numFmtId="165" fontId="45" fillId="0" borderId="19" xfId="0" applyNumberFormat="1" applyFont="1" applyFill="1" applyBorder="1" applyAlignment="1">
      <alignment horizontal="center" vertical="center"/>
    </xf>
    <xf numFmtId="3" fontId="43" fillId="0" borderId="20" xfId="0" applyNumberFormat="1" applyFont="1" applyBorder="1" applyAlignment="1">
      <alignment horizontal="center" vertical="center"/>
    </xf>
    <xf numFmtId="3" fontId="43" fillId="0" borderId="16" xfId="0" applyNumberFormat="1" applyFont="1" applyBorder="1" applyAlignment="1">
      <alignment horizontal="center" vertical="center"/>
    </xf>
    <xf numFmtId="0" fontId="47" fillId="0" borderId="21" xfId="121" applyBorder="1" applyAlignment="1">
      <alignment horizontal="left" vertical="center"/>
    </xf>
    <xf numFmtId="0" fontId="52" fillId="0" borderId="19" xfId="0" applyFont="1" applyFill="1" applyBorder="1" applyAlignment="1">
      <alignment horizontal="left" vertical="center" wrapText="1"/>
    </xf>
    <xf numFmtId="0" fontId="58" fillId="0" borderId="12" xfId="0" applyFont="1" applyFill="1" applyBorder="1" applyAlignment="1">
      <alignment horizontal="left" vertical="top" wrapText="1"/>
    </xf>
    <xf numFmtId="0" fontId="18" fillId="0" borderId="13" xfId="0" applyFont="1" applyBorder="1"/>
    <xf numFmtId="0" fontId="45" fillId="0" borderId="11"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6" fillId="0" borderId="13" xfId="0" applyFont="1" applyBorder="1" applyAlignment="1">
      <alignment horizontal="center" vertical="center"/>
    </xf>
    <xf numFmtId="0" fontId="58" fillId="0" borderId="13" xfId="0" applyFont="1" applyFill="1" applyBorder="1" applyAlignment="1">
      <alignment horizontal="center" vertical="center" wrapText="1"/>
    </xf>
    <xf numFmtId="3" fontId="46" fillId="0" borderId="13" xfId="0" applyNumberFormat="1" applyFont="1" applyBorder="1" applyAlignment="1">
      <alignment horizontal="center" vertical="center"/>
    </xf>
    <xf numFmtId="0" fontId="55" fillId="33" borderId="0" xfId="85" applyFont="1" applyFill="1" applyAlignment="1">
      <alignment vertical="center"/>
    </xf>
    <xf numFmtId="0" fontId="2" fillId="0" borderId="0" xfId="0" applyFont="1"/>
    <xf numFmtId="0" fontId="43" fillId="0" borderId="0" xfId="0" applyFont="1" applyAlignment="1">
      <alignment wrapText="1"/>
    </xf>
    <xf numFmtId="0" fontId="46" fillId="34" borderId="16" xfId="0" applyFont="1" applyFill="1" applyBorder="1" applyAlignment="1">
      <alignment horizontal="center" vertical="center" wrapText="1"/>
    </xf>
    <xf numFmtId="0" fontId="45" fillId="0" borderId="11" xfId="0" applyFont="1" applyFill="1" applyBorder="1" applyAlignment="1">
      <alignment vertical="top"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66-g20-coal-subsidies-mexico"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ats.oecd.org/OECDStat_Metadata/ShowMetadata.ashx?Dataset=FFS_MEX&amp;Coords=%5bMEA%5d.%5bMEX_TE_08%5d&amp;ShowOnWeb=true&amp;Lang=en" TargetMode="External"/><Relationship Id="rId2" Type="http://schemas.openxmlformats.org/officeDocument/2006/relationships/hyperlink" Target="http://stats.oecd.org/OECDStat_Metadata/ShowMetadata.ashx?Dataset=FFS_MEX&amp;Coords=%5bMEA%5d.%5bMEX_DT_03%5d&amp;ShowOnWeb=true&amp;Lang=en" TargetMode="External"/><Relationship Id="rId1" Type="http://schemas.openxmlformats.org/officeDocument/2006/relationships/hyperlink" Target="http://stats.oecd.org/OECDStat_Metadata/ShowMetadata.ashx?Dataset=FFS_MEX&amp;Coords=%5bMEA%5d.%5bMEX_DT_02%5d&amp;ShowOnWeb=true&amp;Lang=en" TargetMode="External"/><Relationship Id="rId6" Type="http://schemas.openxmlformats.org/officeDocument/2006/relationships/printerSettings" Target="../printerSettings/printerSettings1.bin"/><Relationship Id="rId5" Type="http://schemas.openxmlformats.org/officeDocument/2006/relationships/hyperlink" Target="http://www.oecd.org/site/tadffss/data/" TargetMode="External"/><Relationship Id="rId4" Type="http://schemas.openxmlformats.org/officeDocument/2006/relationships/hyperlink" Target="http://www.oecd.org/site/tadffs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90" zoomScaleNormal="90" workbookViewId="0">
      <selection activeCell="A6" sqref="A6"/>
    </sheetView>
  </sheetViews>
  <sheetFormatPr defaultRowHeight="15" x14ac:dyDescent="0.3"/>
  <cols>
    <col min="1" max="1" width="93.5703125" customWidth="1"/>
  </cols>
  <sheetData>
    <row r="1" spans="1:1" ht="16.5" x14ac:dyDescent="0.3">
      <c r="A1" s="17" t="s">
        <v>50</v>
      </c>
    </row>
    <row r="2" spans="1:1" ht="15.75" x14ac:dyDescent="0.3">
      <c r="A2" s="18"/>
    </row>
    <row r="3" spans="1:1" ht="30.75" x14ac:dyDescent="0.3">
      <c r="A3" s="19" t="s">
        <v>44</v>
      </c>
    </row>
    <row r="4" spans="1:1" ht="15.75" x14ac:dyDescent="0.3">
      <c r="A4" s="19"/>
    </row>
    <row r="5" spans="1:1" x14ac:dyDescent="0.3">
      <c r="A5" s="20" t="s">
        <v>45</v>
      </c>
    </row>
    <row r="6" spans="1:1" x14ac:dyDescent="0.3">
      <c r="A6" s="21" t="s">
        <v>51</v>
      </c>
    </row>
    <row r="7" spans="1:1" ht="15.75" x14ac:dyDescent="0.3">
      <c r="A7" s="1"/>
    </row>
    <row r="8" spans="1:1" ht="15.75" x14ac:dyDescent="0.3">
      <c r="A8" s="1" t="s">
        <v>0</v>
      </c>
    </row>
    <row r="9" spans="1:1" ht="30.75" x14ac:dyDescent="0.3">
      <c r="A9" s="19" t="s">
        <v>46</v>
      </c>
    </row>
    <row r="10" spans="1:1" ht="48.6" customHeight="1" x14ac:dyDescent="0.3">
      <c r="A10" s="19" t="s">
        <v>47</v>
      </c>
    </row>
    <row r="11" spans="1:1" ht="45.75" x14ac:dyDescent="0.3">
      <c r="A11" s="19" t="s">
        <v>48</v>
      </c>
    </row>
    <row r="12" spans="1:1" ht="15.75" x14ac:dyDescent="0.3">
      <c r="A12" s="18"/>
    </row>
    <row r="13" spans="1:1" ht="15.75" x14ac:dyDescent="0.3">
      <c r="A13" s="22" t="s">
        <v>49</v>
      </c>
    </row>
    <row r="14" spans="1:1" x14ac:dyDescent="0.3">
      <c r="A14" s="4" t="s">
        <v>2</v>
      </c>
    </row>
    <row r="15" spans="1:1" x14ac:dyDescent="0.3">
      <c r="A15" s="4" t="s">
        <v>26</v>
      </c>
    </row>
    <row r="16" spans="1:1" x14ac:dyDescent="0.3">
      <c r="A16" s="4" t="s">
        <v>3</v>
      </c>
    </row>
    <row r="17" spans="1:1" x14ac:dyDescent="0.3">
      <c r="A17" s="4" t="s">
        <v>4</v>
      </c>
    </row>
    <row r="18" spans="1:1" ht="15.75" x14ac:dyDescent="0.3">
      <c r="A18" s="23"/>
    </row>
    <row r="19" spans="1:1" ht="45.75" x14ac:dyDescent="0.3">
      <c r="A19" s="24" t="s">
        <v>1</v>
      </c>
    </row>
  </sheetData>
  <hyperlinks>
    <hyperlink ref="A5" r:id="rId1" display="Full report and the methodology note: odi.org/g20-coal-subsidies"/>
    <hyperlink ref="A6" r:id="rId2"/>
    <hyperlink ref="A14" location="'Fiscal support'!A1" display="Fiscal support"/>
    <hyperlink ref="A15" location="'Public finance (domestic)'!A1" display="Public finance (domestic)"/>
    <hyperlink ref="A16" location="'Public finance (international)'!A1" display="Public finance (international)"/>
    <hyperlink ref="A17" location="'SOE investment'!A1" display="SOE investmen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F1" zoomScale="90" zoomScaleNormal="90" workbookViewId="0">
      <selection activeCell="N4" sqref="N4"/>
    </sheetView>
  </sheetViews>
  <sheetFormatPr defaultRowHeight="15" x14ac:dyDescent="0.3"/>
  <cols>
    <col min="1" max="1" width="25.85546875" customWidth="1"/>
    <col min="2" max="2" width="15.42578125" customWidth="1"/>
    <col min="3" max="3" width="18" customWidth="1"/>
    <col min="4" max="4" width="18.85546875" customWidth="1"/>
    <col min="5" max="5" width="22.140625" customWidth="1"/>
    <col min="6" max="6" width="26" customWidth="1"/>
    <col min="7" max="7" width="12.42578125" customWidth="1"/>
    <col min="8" max="8" width="18.42578125" customWidth="1"/>
    <col min="9" max="10" width="15.140625" customWidth="1"/>
    <col min="11" max="11" width="16.42578125" customWidth="1"/>
    <col min="12" max="12" width="15.140625" customWidth="1"/>
    <col min="13" max="13" width="12.5703125" customWidth="1"/>
    <col min="14" max="14" width="41.42578125" customWidth="1"/>
  </cols>
  <sheetData>
    <row r="1" spans="1:14" ht="16.5" thickBot="1" x14ac:dyDescent="0.35">
      <c r="A1" s="25" t="s">
        <v>39</v>
      </c>
      <c r="B1" s="25"/>
      <c r="C1" s="25"/>
      <c r="D1" s="2"/>
      <c r="E1" s="2"/>
      <c r="F1" s="8" t="s">
        <v>40</v>
      </c>
      <c r="G1" s="9">
        <v>2016</v>
      </c>
      <c r="H1" s="6">
        <v>19.434999999999999</v>
      </c>
      <c r="I1" s="6">
        <v>2017</v>
      </c>
      <c r="J1" s="7">
        <v>19.678999999999998</v>
      </c>
    </row>
    <row r="3" spans="1:14" s="3" customFormat="1" ht="38.25" x14ac:dyDescent="0.3">
      <c r="A3" s="45" t="s">
        <v>6</v>
      </c>
      <c r="B3" s="45" t="s">
        <v>7</v>
      </c>
      <c r="C3" s="45" t="s">
        <v>8</v>
      </c>
      <c r="D3" s="45" t="s">
        <v>9</v>
      </c>
      <c r="E3" s="45" t="s">
        <v>10</v>
      </c>
      <c r="F3" s="45" t="s">
        <v>11</v>
      </c>
      <c r="G3" s="45" t="s">
        <v>12</v>
      </c>
      <c r="H3" s="45" t="s">
        <v>13</v>
      </c>
      <c r="I3" s="45" t="s">
        <v>52</v>
      </c>
      <c r="J3" s="45" t="s">
        <v>53</v>
      </c>
      <c r="K3" s="45" t="s">
        <v>54</v>
      </c>
      <c r="L3" s="45" t="s">
        <v>27</v>
      </c>
      <c r="M3" s="45" t="s">
        <v>14</v>
      </c>
      <c r="N3" s="45" t="s">
        <v>15</v>
      </c>
    </row>
    <row r="4" spans="1:14" ht="90.75" customHeight="1" x14ac:dyDescent="0.3">
      <c r="A4" s="12" t="s">
        <v>28</v>
      </c>
      <c r="B4" s="37" t="s">
        <v>29</v>
      </c>
      <c r="C4" s="37" t="s">
        <v>30</v>
      </c>
      <c r="D4" s="37" t="s">
        <v>31</v>
      </c>
      <c r="E4" s="37" t="s">
        <v>32</v>
      </c>
      <c r="F4" s="37" t="s">
        <v>35</v>
      </c>
      <c r="G4" s="37" t="s">
        <v>33</v>
      </c>
      <c r="H4" s="37"/>
      <c r="I4" s="13">
        <v>161080000000</v>
      </c>
      <c r="J4" s="13">
        <v>0</v>
      </c>
      <c r="K4" s="27">
        <f>AVERAGE(I4:J4)*0.1326</f>
        <v>10679604000</v>
      </c>
      <c r="L4" s="28">
        <f>((I4/$H$1)+(J4/$J$1))/2*0.1326</f>
        <v>549503678.92976594</v>
      </c>
      <c r="M4" s="10" t="s">
        <v>36</v>
      </c>
      <c r="N4" s="46" t="s">
        <v>42</v>
      </c>
    </row>
    <row r="5" spans="1:14" ht="52.5" x14ac:dyDescent="0.3">
      <c r="A5" s="12" t="s">
        <v>34</v>
      </c>
      <c r="B5" s="37" t="s">
        <v>17</v>
      </c>
      <c r="C5" s="37" t="s">
        <v>30</v>
      </c>
      <c r="D5" s="37" t="s">
        <v>23</v>
      </c>
      <c r="E5" s="37" t="s">
        <v>24</v>
      </c>
      <c r="F5" s="37" t="s">
        <v>35</v>
      </c>
      <c r="G5" s="37" t="s">
        <v>33</v>
      </c>
      <c r="H5" s="37"/>
      <c r="I5" s="13">
        <v>129788000000</v>
      </c>
      <c r="J5" s="13">
        <v>0</v>
      </c>
      <c r="K5" s="27">
        <f t="shared" ref="K5" si="0">AVERAGE(I5:J5)*0.1326</f>
        <v>8604944400</v>
      </c>
      <c r="L5" s="28">
        <f>((I5/$H$1)+(J5/J1))/2*0.1326</f>
        <v>442755050.16722411</v>
      </c>
      <c r="M5" s="10" t="s">
        <v>36</v>
      </c>
      <c r="N5" s="11" t="s">
        <v>38</v>
      </c>
    </row>
    <row r="6" spans="1:14" ht="51" x14ac:dyDescent="0.3">
      <c r="A6" s="12" t="s">
        <v>16</v>
      </c>
      <c r="B6" s="37" t="s">
        <v>17</v>
      </c>
      <c r="C6" s="37" t="s">
        <v>18</v>
      </c>
      <c r="D6" s="37" t="s">
        <v>19</v>
      </c>
      <c r="E6" s="37" t="s">
        <v>24</v>
      </c>
      <c r="F6" s="37" t="s">
        <v>37</v>
      </c>
      <c r="G6" s="37" t="s">
        <v>20</v>
      </c>
      <c r="H6" s="37" t="s">
        <v>21</v>
      </c>
      <c r="I6" s="13">
        <v>241306</v>
      </c>
      <c r="J6" s="13">
        <v>225219</v>
      </c>
      <c r="K6" s="27">
        <f>AVERAGE(I6:J6)</f>
        <v>233262.5</v>
      </c>
      <c r="L6" s="28">
        <f>((I6/$H$1)+(J6/$J$1))/2</f>
        <v>11930.34496307882</v>
      </c>
      <c r="M6" s="10" t="s">
        <v>36</v>
      </c>
      <c r="N6" s="11"/>
    </row>
    <row r="7" spans="1:14" ht="25.5" x14ac:dyDescent="0.3">
      <c r="A7" s="12" t="s">
        <v>22</v>
      </c>
      <c r="B7" s="37" t="s">
        <v>17</v>
      </c>
      <c r="C7" s="37" t="s">
        <v>18</v>
      </c>
      <c r="D7" s="37" t="s">
        <v>23</v>
      </c>
      <c r="E7" s="37" t="s">
        <v>24</v>
      </c>
      <c r="F7" s="37" t="s">
        <v>37</v>
      </c>
      <c r="G7" s="37" t="s">
        <v>20</v>
      </c>
      <c r="H7" s="37" t="s">
        <v>25</v>
      </c>
      <c r="I7" s="13">
        <v>48472722</v>
      </c>
      <c r="J7" s="13"/>
      <c r="K7" s="27">
        <f t="shared" ref="K7:K8" si="1">AVERAGE(I7:J7)</f>
        <v>48472722</v>
      </c>
      <c r="L7" s="28">
        <f>(I7/$H$1)</f>
        <v>2494094.2629277078</v>
      </c>
      <c r="M7" s="15" t="s">
        <v>36</v>
      </c>
      <c r="N7" s="16" t="s">
        <v>43</v>
      </c>
    </row>
    <row r="8" spans="1:14" ht="26.25" thickBot="1" x14ac:dyDescent="0.35">
      <c r="A8" s="29" t="s">
        <v>22</v>
      </c>
      <c r="B8" s="38" t="s">
        <v>17</v>
      </c>
      <c r="C8" s="38" t="s">
        <v>18</v>
      </c>
      <c r="D8" s="38" t="s">
        <v>23</v>
      </c>
      <c r="E8" s="38" t="s">
        <v>24</v>
      </c>
      <c r="F8" s="38" t="s">
        <v>37</v>
      </c>
      <c r="G8" s="38" t="s">
        <v>20</v>
      </c>
      <c r="H8" s="38" t="s">
        <v>21</v>
      </c>
      <c r="I8" s="30">
        <v>17192738</v>
      </c>
      <c r="J8" s="30"/>
      <c r="K8" s="31">
        <f t="shared" si="1"/>
        <v>17192738</v>
      </c>
      <c r="L8" s="32">
        <f>(I8/$H$1)</f>
        <v>884627.63056341652</v>
      </c>
      <c r="M8" s="33" t="s">
        <v>36</v>
      </c>
      <c r="N8" s="34" t="s">
        <v>43</v>
      </c>
    </row>
    <row r="9" spans="1:14" s="36" customFormat="1" ht="15.75" thickBot="1" x14ac:dyDescent="0.35">
      <c r="A9" s="35" t="s">
        <v>5</v>
      </c>
      <c r="B9" s="39"/>
      <c r="C9" s="40"/>
      <c r="D9" s="39"/>
      <c r="E9" s="39"/>
      <c r="F9" s="39"/>
      <c r="G9" s="39"/>
      <c r="H9" s="39"/>
      <c r="I9" s="39"/>
      <c r="J9" s="39"/>
      <c r="K9" s="41">
        <f>SUM(K4:K8)</f>
        <v>19350447122.5</v>
      </c>
      <c r="L9" s="41">
        <f>SUM(L4:L8)</f>
        <v>995649381.33544421</v>
      </c>
    </row>
    <row r="10" spans="1:14" x14ac:dyDescent="0.3">
      <c r="C10" s="26"/>
      <c r="K10" s="5"/>
      <c r="L10" s="5"/>
    </row>
    <row r="11" spans="1:14" x14ac:dyDescent="0.3">
      <c r="A11" s="14" t="s">
        <v>41</v>
      </c>
    </row>
  </sheetData>
  <autoFilter ref="B3:H3"/>
  <hyperlinks>
    <hyperlink ref="A4" r:id="rId1" display="http://stats.oecd.org/OECDStat_Metadata/ShowMetadata.ashx?Dataset=FFS_MEX&amp;Coords=[MEA].[MEX_DT_02]&amp;ShowOnWeb=true&amp;Lang=en"/>
    <hyperlink ref="A5" r:id="rId2" display="http://stats.oecd.org/OECDStat_Metadata/ShowMetadata.ashx?Dataset=FFS_MEX&amp;Coords=[MEA].[MEX_DT_03]&amp;ShowOnWeb=true&amp;Lang=en"/>
    <hyperlink ref="A6" r:id="rId3" display="http://stats.oecd.org/OECDStat_Metadata/ShowMetadata.ashx?Dataset=FFS_MEX&amp;Coords=[MEA].[MEX_TE_08]&amp;ShowOnWeb=true&amp;Lang=en"/>
    <hyperlink ref="M4" r:id="rId4"/>
    <hyperlink ref="M5:M8" r:id="rId5" display="OECD (2019)"/>
  </hyperlinks>
  <pageMargins left="0.7" right="0.7" top="0.75" bottom="0.75" header="0.3" footer="0.3"/>
  <pageSetup paperSize="9" orientation="portrait"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49.42578125" customWidth="1"/>
    <col min="2" max="2" width="16.5703125" customWidth="1"/>
    <col min="3" max="3" width="12.140625" customWidth="1"/>
    <col min="4" max="4" width="10.85546875" customWidth="1"/>
    <col min="5" max="5" width="13.42578125" customWidth="1"/>
    <col min="6" max="6" width="12.42578125" customWidth="1"/>
  </cols>
  <sheetData>
    <row r="1" spans="1:1" ht="15.75" x14ac:dyDescent="0.3">
      <c r="A1" s="42" t="s">
        <v>26</v>
      </c>
    </row>
    <row r="2" spans="1:1" ht="15.75" x14ac:dyDescent="0.3">
      <c r="A2" s="43"/>
    </row>
    <row r="3" spans="1:1" ht="27" x14ac:dyDescent="0.3">
      <c r="A3" s="44"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49.42578125" customWidth="1"/>
    <col min="2" max="2" width="20.5703125" customWidth="1"/>
    <col min="3" max="3" width="13.7109375" customWidth="1"/>
    <col min="5" max="5" width="10.7109375" customWidth="1"/>
    <col min="6" max="6" width="13.140625" customWidth="1"/>
    <col min="13" max="13" width="14.42578125" customWidth="1"/>
  </cols>
  <sheetData>
    <row r="1" spans="1:1" ht="15.75" x14ac:dyDescent="0.3">
      <c r="A1" s="42" t="s">
        <v>3</v>
      </c>
    </row>
    <row r="2" spans="1:1" ht="15.75" x14ac:dyDescent="0.3">
      <c r="A2" s="43"/>
    </row>
    <row r="3" spans="1:1" ht="27" x14ac:dyDescent="0.3">
      <c r="A3" s="44"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zoomScale="90" zoomScaleNormal="90" workbookViewId="0"/>
  </sheetViews>
  <sheetFormatPr defaultRowHeight="15" x14ac:dyDescent="0.3"/>
  <cols>
    <col min="1" max="1" width="73" customWidth="1"/>
    <col min="2" max="2" width="16.7109375" customWidth="1"/>
    <col min="3" max="3" width="13.28515625" customWidth="1"/>
    <col min="4" max="4" width="12.7109375" customWidth="1"/>
    <col min="5" max="5" width="12.42578125" customWidth="1"/>
    <col min="6" max="6" width="10.85546875" customWidth="1"/>
    <col min="7" max="7" width="13" customWidth="1"/>
    <col min="8" max="8" width="11.5703125" customWidth="1"/>
    <col min="9" max="9" width="12.7109375" customWidth="1"/>
    <col min="10" max="10" width="15.28515625" customWidth="1"/>
    <col min="11" max="11" width="9.7109375" customWidth="1"/>
    <col min="12" max="12" width="10.28515625" customWidth="1"/>
    <col min="13" max="13" width="16" customWidth="1"/>
  </cols>
  <sheetData>
    <row r="1" spans="1:1" ht="15.75" x14ac:dyDescent="0.3">
      <c r="A1" s="25" t="s">
        <v>57</v>
      </c>
    </row>
    <row r="2" spans="1:1" x14ac:dyDescent="0.3">
      <c r="A2" s="2"/>
    </row>
    <row r="3" spans="1:1" ht="27" x14ac:dyDescent="0.3">
      <c r="A3" s="4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 Brighty</cp:lastModifiedBy>
  <cp:revision/>
  <dcterms:created xsi:type="dcterms:W3CDTF">2015-10-19T12:12:58Z</dcterms:created>
  <dcterms:modified xsi:type="dcterms:W3CDTF">2019-07-19T13:47:42Z</dcterms:modified>
  <cp:category/>
  <cp:contentStatus/>
</cp:coreProperties>
</file>