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i.gencsu\OneDrive\Overseas Development Institute\Leo Roberts - G20 Coal Subsidies Report (2019)\01 Datasets\05 Final datasets for website\Designed-Prettified\"/>
    </mc:Choice>
  </mc:AlternateContent>
  <xr:revisionPtr revIDLastSave="12" documentId="11_E089CA964354F46CE13FBB30EE6E004AD9B8E340" xr6:coauthVersionLast="36" xr6:coauthVersionMax="36" xr10:uidLastSave="{828EF03B-93C8-49D5-8E03-E5B9ED8A7970}"/>
  <bookViews>
    <workbookView xWindow="0" yWindow="0" windowWidth="18650" windowHeight="6950" tabRatio="652" xr2:uid="{00000000-000D-0000-FFFF-FFFF00000000}"/>
  </bookViews>
  <sheets>
    <sheet name="Overview" sheetId="11" r:id="rId1"/>
    <sheet name="Fiscal support" sheetId="6" r:id="rId2"/>
    <sheet name="Public finance (domestic)" sheetId="8" r:id="rId3"/>
    <sheet name="Public finance (international)" sheetId="9" r:id="rId4"/>
    <sheet name="SOE investment" sheetId="10" r:id="rId5"/>
  </sheets>
  <definedNames>
    <definedName name="_xlnm._FilterDatabase" localSheetId="1" hidden="1">'Fiscal support'!$B$3:$H$3</definedName>
    <definedName name="_xlnm._FilterDatabase" localSheetId="3" hidden="1">'Public finance (international)'!$C$3:$F$3</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6" i="6" l="1"/>
  <c r="L15" i="6"/>
  <c r="L14" i="6"/>
  <c r="L13" i="6"/>
  <c r="L12" i="6"/>
  <c r="L11" i="6"/>
  <c r="L10" i="6"/>
  <c r="G27" i="9" l="1"/>
  <c r="H27" i="9"/>
  <c r="I35" i="6"/>
  <c r="J35" i="6"/>
  <c r="L4" i="6" l="1"/>
  <c r="L5" i="6"/>
  <c r="K4" i="6"/>
  <c r="L33" i="6" l="1"/>
  <c r="L32" i="6"/>
  <c r="L31" i="6"/>
  <c r="L30" i="6"/>
  <c r="L29" i="6"/>
  <c r="L22" i="6"/>
  <c r="L21" i="6"/>
  <c r="L20" i="6"/>
  <c r="L26" i="6" l="1"/>
  <c r="L27" i="6"/>
  <c r="L28" i="6"/>
  <c r="J4" i="9" l="1"/>
  <c r="I5" i="9"/>
  <c r="I6" i="9"/>
  <c r="I7" i="9"/>
  <c r="I8" i="9"/>
  <c r="I9" i="9"/>
  <c r="I10" i="9"/>
  <c r="I11" i="9"/>
  <c r="I12" i="9"/>
  <c r="I13" i="9"/>
  <c r="I14" i="9"/>
  <c r="I15" i="9"/>
  <c r="I16" i="9"/>
  <c r="I17" i="9"/>
  <c r="I18" i="9"/>
  <c r="I19" i="9"/>
  <c r="I20" i="9"/>
  <c r="I21" i="9"/>
  <c r="I22" i="9"/>
  <c r="I23" i="9"/>
  <c r="I24" i="9"/>
  <c r="I25" i="9"/>
  <c r="I4" i="9"/>
  <c r="I27" i="9" l="1"/>
  <c r="J5" i="9"/>
  <c r="J6" i="9"/>
  <c r="J9" i="9"/>
  <c r="J7" i="9"/>
  <c r="J8" i="9"/>
  <c r="J10" i="9"/>
  <c r="J11" i="9"/>
  <c r="J12" i="9"/>
  <c r="J13" i="9"/>
  <c r="J14" i="9"/>
  <c r="J15" i="9"/>
  <c r="J16" i="9"/>
  <c r="J17" i="9"/>
  <c r="J18" i="9"/>
  <c r="J19" i="9"/>
  <c r="J20" i="9"/>
  <c r="J21" i="9"/>
  <c r="J22" i="9"/>
  <c r="J23" i="9"/>
  <c r="J24" i="9"/>
  <c r="J25" i="9"/>
  <c r="L17" i="6"/>
  <c r="L6" i="6"/>
  <c r="L7" i="6"/>
  <c r="L8" i="6"/>
  <c r="L9" i="6"/>
  <c r="L18" i="6"/>
  <c r="L19" i="6"/>
  <c r="L23" i="6"/>
  <c r="L24" i="6"/>
  <c r="L25" i="6"/>
  <c r="K17" i="6"/>
  <c r="K5" i="6"/>
  <c r="K6" i="6"/>
  <c r="K7" i="6"/>
  <c r="K8" i="6"/>
  <c r="K9" i="6"/>
  <c r="K18" i="6"/>
  <c r="K19" i="6"/>
  <c r="K20" i="6"/>
  <c r="K21" i="6"/>
  <c r="K22" i="6"/>
  <c r="K23" i="6"/>
  <c r="K24" i="6"/>
  <c r="K26" i="6"/>
  <c r="K27" i="6"/>
  <c r="K28" i="6"/>
  <c r="K29" i="6"/>
  <c r="K30" i="6"/>
  <c r="K31" i="6"/>
  <c r="K32" i="6"/>
  <c r="K33" i="6"/>
  <c r="L35" i="6" l="1"/>
  <c r="K35" i="6"/>
  <c r="J27" i="9"/>
</calcChain>
</file>

<file path=xl/sharedStrings.xml><?xml version="1.0" encoding="utf-8"?>
<sst xmlns="http://schemas.openxmlformats.org/spreadsheetml/2006/main" count="491" uniqueCount="126">
  <si>
    <t>Information about data collected</t>
  </si>
  <si>
    <t>The authors welcome feedback on the full report, on the country study, and on this data sheet to improve the accuracy and transparency of information on G20 countries support to coal and coal-fired production and consumption.</t>
  </si>
  <si>
    <t>Fiscal support</t>
  </si>
  <si>
    <t>Public finance (international)</t>
  </si>
  <si>
    <t>SOE investment</t>
  </si>
  <si>
    <t>Exploration</t>
  </si>
  <si>
    <t>TOTAL</t>
  </si>
  <si>
    <t>Measure</t>
  </si>
  <si>
    <t>Level</t>
  </si>
  <si>
    <t>Mechanism</t>
  </si>
  <si>
    <t>Incidence</t>
  </si>
  <si>
    <t>Indicator</t>
  </si>
  <si>
    <t>Stage</t>
  </si>
  <si>
    <t>Fuel type</t>
  </si>
  <si>
    <t>Fuel sub-type</t>
  </si>
  <si>
    <t>Source</t>
  </si>
  <si>
    <t>Notes</t>
  </si>
  <si>
    <t>Grant for Incorporated Administrative Agencies on Coal Development Projects</t>
  </si>
  <si>
    <t>Central</t>
  </si>
  <si>
    <t>Budgetary transfer</t>
  </si>
  <si>
    <t>Knowledge</t>
  </si>
  <si>
    <t>General Services Support Estimate</t>
  </si>
  <si>
    <t>Mining</t>
  </si>
  <si>
    <t>Coal</t>
  </si>
  <si>
    <t xml:space="preserve">  Anthracite</t>
  </si>
  <si>
    <t xml:space="preserve">  Coking coal</t>
  </si>
  <si>
    <t xml:space="preserve">  Other bituminous coal</t>
  </si>
  <si>
    <t>Overseas Coal Exploration and Development Support Project</t>
  </si>
  <si>
    <t>Capital</t>
  </si>
  <si>
    <t>Subsidy for the Development of Technologies for Low Grade Coal</t>
  </si>
  <si>
    <t>R&amp;D (coal mining)</t>
  </si>
  <si>
    <t>Coal Utilisation Technology Development</t>
  </si>
  <si>
    <t>R&amp;D for coal-fired power (inc. CCS)</t>
  </si>
  <si>
    <t>Subsidy for the International Joint Verification Project of Coal Utilisation</t>
  </si>
  <si>
    <t>Power production</t>
  </si>
  <si>
    <t>Subsidy for the Technological Development Cost of the Element Technology for the Practical Application of Advanced Ultra Super Critical Thermal Power Generation</t>
  </si>
  <si>
    <t>International Cooperation Project that Promotes Spreading Japan's Clean Coal Technology to the World</t>
  </si>
  <si>
    <t>Coal Producing Countries’ Coal Exploration &amp; Safety Technology Advancement Projects</t>
  </si>
  <si>
    <t>Tax reduction for domestic legal entities that reserve certain amount of money for the possible loss from investment in mining projects</t>
  </si>
  <si>
    <t>Subsidy for Development of Clean Coal Technology</t>
  </si>
  <si>
    <t>Clean coal technology Overseas diffusion deployment business etc.</t>
  </si>
  <si>
    <t>Consumer Support Estimate</t>
  </si>
  <si>
    <t>Coal RD&amp;D Funding</t>
  </si>
  <si>
    <t>Public finance (domestic)</t>
  </si>
  <si>
    <t>Source of subsidy 
(entity / institution name, or ministry if available)</t>
  </si>
  <si>
    <t>Recipient country 
(for international support)</t>
  </si>
  <si>
    <t>2016
(USD)</t>
  </si>
  <si>
    <t>2017
(USD)</t>
  </si>
  <si>
    <t>Estimated annual amount
(USD)</t>
  </si>
  <si>
    <t>Binh Thuan Ultra-Supercritical Coal-Fired Power Generation Plant</t>
  </si>
  <si>
    <t>Japan Bank for International Co-operation</t>
  </si>
  <si>
    <t>Loan</t>
  </si>
  <si>
    <t>Electricity Production</t>
  </si>
  <si>
    <t>https://www.jbic.go.jp/en/information/press/press-2017/0411-55033    
http://www.jbic.go.jp/wp-content/uploads/page/2017/12/60414/2017E_03.pdf (see p.6)    
https://www.jbic.go.jp/en/information/annual-report/pdf/2017E_06.pdf (see p.14)</t>
  </si>
  <si>
    <t>Expansion of Tanjung Jati B Ultra-supercritical Coal Fired Power Plant</t>
  </si>
  <si>
    <t>Nippon Export and Investment Insurance</t>
  </si>
  <si>
    <t>Guarantee</t>
  </si>
  <si>
    <t>Viet Nam</t>
  </si>
  <si>
    <t>http://www.nexi.go.jp/en/topics/newsrelease/2017021701.html    
http://nexi.go.jp/corporate/booklet/pdf/annual2016-e.pdf (see p.46)    
https://ijglobal.com/data/transaction/34100/tanjung-jati-b-coal-fired-power-plant-units-5-and-6-ipp-2000mw</t>
  </si>
  <si>
    <t>Tanjung Jati B Coal-fired Power Plant Expansion Central Java (2000MW)</t>
  </si>
  <si>
    <t>Indonesia</t>
  </si>
  <si>
    <t>https://www.jbic.go.jp/en/information/press/press-2016/0227-53954    
http://www.jbic.go.jp/wp-content/uploads/page/2017/12/60414/2017E_03.pdf (see p.4)     
https://ijglobal.com/data/transaction/34100/tanjung-jati-b-coal-fired-power-plant-expansion-central-java-2000mw   
https://ijglobal.com/data/transaction/34100/tanjung-jati-b-coal-fired-power-plant-units-5-and-6-ipp-2000mw    
https://ijglobal.com/articles/96611/jbic-to-lend-to-indonesias-tjb-expansion</t>
  </si>
  <si>
    <t xml:space="preserve">Malinau Coal Mines </t>
  </si>
  <si>
    <t>https://www.jbic.go.jp/en/information/press/press-2016/1222-52286    
https://ijglobal.com/data/transaction/37428/acquisition-of-30-stake-in-malinau-coal-mines</t>
  </si>
  <si>
    <t xml:space="preserve">Panorama North Project  </t>
  </si>
  <si>
    <t>Japan Oil Gas and Metals National Corporation</t>
  </si>
  <si>
    <t>Equity</t>
  </si>
  <si>
    <t>http://www.jogmec.go.jp/english/news/release/news_06_000030.html    
https://minelistings.com/mine-news/atrum-and-jogmec-sign-exploration-agreemen    
http://www.miningbusiness.net/content/atrum-coal-jogmec-takes-lead-new-bc-coal-search</t>
  </si>
  <si>
    <t>Bangladesh JICA Loan 2016 - Matarbari Ultra Super Critical Coal-Fired Power Project (II)</t>
  </si>
  <si>
    <t>Japan International Cooperation Agency</t>
  </si>
  <si>
    <t>Canada</t>
  </si>
  <si>
    <t>https://www.jica.go.jp/english/news/press/2016/160629_01.html    
https://ijglobal.com/data/transaction/42915/bangladesh-jica-loan-2016</t>
  </si>
  <si>
    <t>Central Java Coal-Fired Power Plant (2000MW) PPP</t>
  </si>
  <si>
    <t>Bangladesh</t>
  </si>
  <si>
    <t>https://www.jbic.go.jp/en/information/press/press-2016/0603-48595    
https://ijglobal.com/data/transaction/19236/central-java-coal-fired-power-plant-2000mw-ppp</t>
  </si>
  <si>
    <t>Thai Binh Thermal Power Plant and Transmission Lines Construction Project (IV)</t>
  </si>
  <si>
    <t>https://www.jica.go.jp/english/news/press/2016/160530_02.html</t>
  </si>
  <si>
    <t xml:space="preserve">Eastern Coal Project  </t>
  </si>
  <si>
    <t>http://www.jogmec.go.jp/english/news/release/news_06_000020.html    
https://www.worldcoal.com/exploration-and-development/08062016/jogmec-joins-development-of-eastern-coal-project-2016-926    
https://minelistings.com/mine-news/jogmec-joins-eastern-coal-project/</t>
  </si>
  <si>
    <t>Nacala Railway Corridor (912KM) Refinancing</t>
  </si>
  <si>
    <t>Transportation</t>
  </si>
  <si>
    <t>Australia</t>
  </si>
  <si>
    <t>https://www.nexi.go.jp/corporate/booklet/pdf/annual2017-e.pdf (see p.57)    
https://www.jbic.go.jp/en/information/press/press-2017/1128-58878.html    
https://www.jbic.go.jp/en/information/annual-report/pdf/2018E_00_full.pdf (see pp. 5, 16, 25, 48)    
https://ijglobal.com/data/transaction/31942/nacala-railway-corridor-912km-refinancing</t>
  </si>
  <si>
    <t>Sub-Saharan Africa, regional</t>
  </si>
  <si>
    <t>https://www.jbic.go.jp/en/information/press/press-2017/1128-58878.html    
https://www.jbic.go.jp/en/information/annual-report/pdf/2018E_00_full.pdf (see pp. 5, 16, 25, 48)    
https://ijglobal.com/data/transaction/31942/nacala-railway-corridor-912km-refinancing</t>
  </si>
  <si>
    <t>Cirebon 2 Coal-Fired Power Plant (1000MW)</t>
  </si>
  <si>
    <t>https://www.nexi.go.jp/en/topics/newsrelease/2017103102.html    
https://www.jbic.go.jp/en/information/press/press-2017/1114-58532.html    
https://ijglobal.com/data/transaction/34565/cirebon-2-coal-fired-power-plant-1000mw</t>
  </si>
  <si>
    <t xml:space="preserve">Matarbari Ultra Super Critical Coal-Fired Power Project </t>
  </si>
  <si>
    <t>https://www.nexi.go.jp/en/topics/newsrelease/2017100602.html    
https://www.nexi.go.jp/corporate/booklet/pdf/annual2017-e.pdf (see p.53)    
https://www.jica.go.jp/english/news/press/2017/170629_02.html    
https://ijglobal.com/data/transaction/42914/bangladesh-jica-loan-2017</t>
  </si>
  <si>
    <t>Hitachinaka Coal-Fired Power Plant (650MW)</t>
  </si>
  <si>
    <t>https://ijglobal.com/data/transaction/39229/hitachinaka-coal-fired-power-plant-650mw</t>
  </si>
  <si>
    <t xml:space="preserve">Bangladesh JICA Loan 2017 - Matarbari Ultra Super Critical Coal-Fired Power Project </t>
  </si>
  <si>
    <t>https://www.jica.go.jp/english/news/press/2017/170629_02.html    
https://ijglobal.com/data/transaction/42914/bangladesh-jica-loan-2017</t>
  </si>
  <si>
    <t xml:space="preserve">Kalselteng 2 Coal-Fired Power Plant (US $) </t>
  </si>
  <si>
    <t>https://www.nexi.go.jp/en/topics/newsrelease/2017061501.html    
https://www.jbic.go.jp/en/information/press/press-2017/0621-55725.html    
https://ijglobal.com/articles/106896/jbic-approves-export-loan-for-indonesia-kalselteng-2-coal-fired    
https://ijglobal.com/data/project/36379?name=Kalselteng%202%20Coal-Fired%20Power%20Plant%20(200MW)&amp;link=%2Farticles%2F106930%2Fdetails-emerge-on-pln-and-itochus-kalselteng-2-coal-fired</t>
  </si>
  <si>
    <t xml:space="preserve">Kalselteng 2 Coal-Fired Power Plant (JPY) </t>
  </si>
  <si>
    <t>https://www.jbic.go.jp/en/information/press/press-2017/0621-55725.html    
https://ijglobal.com/data/project/36379?name=Kalselteng%202%20Coal-Fired%20Power%20Plant%20(200MW)&amp;link=%2Farticles%2F106930%2Fdetails-emerge-on-pln-and-itochus-kalselteng-2-coal-fired</t>
  </si>
  <si>
    <t>Expansion of Vinh Tan 4 Ultra-Supercritical Coal Fired Power Plant</t>
  </si>
  <si>
    <t>https://www.nexi.go.jp/en/topics/newsrelease/2017041803.html</t>
  </si>
  <si>
    <t>Cirebon 2 Coal-Fired Power Plant (1000MW) IPP</t>
  </si>
  <si>
    <t>https://www.jbic.go.jp/en/information/press/press-2017/1114-58532.html    
https://ijglobal.com/data/transaction/34565/cirebon-2-coal-fired-power-plant-1000mw-ipp</t>
  </si>
  <si>
    <t>Issac Plains East Mine Project</t>
  </si>
  <si>
    <t>http://www.jogmec.go.jp/english/news/release/news_06_000044.html    
https://ijglobal.com/articles/105745/jogmec-funds-australias-stanmores-issac-plains-east-mine    
https://www.worldcoal.com/exploration-and-development/05042017/stanmore-coal-signs-jesa-agreement-with-jogmec</t>
  </si>
  <si>
    <t>OECD (2019)</t>
  </si>
  <si>
    <t>Measure still active but value is zero</t>
  </si>
  <si>
    <t>In the absence of data for 2017, the 2016 value was taken as the annual average</t>
  </si>
  <si>
    <t>Exchange rates* (USD/JPY)</t>
  </si>
  <si>
    <t>* Annual average exchange rates are obtained from: https://www.irs.gov/individuals/international-taxpayers/yearly-average-currency-exchange-rates</t>
  </si>
  <si>
    <t>Fiscal support (budgetary transfers and tax exemptions)</t>
  </si>
  <si>
    <t>Measure seems to have terminated in 2017</t>
  </si>
  <si>
    <t>Development Bank of Japan</t>
  </si>
  <si>
    <t>Investment by national-level majority state-owned enterprises (SOEs)</t>
  </si>
  <si>
    <t>No majority government-owned enterprises were identified in Japan with investments in coal or coal-fired power</t>
  </si>
  <si>
    <t>No domestic finance for coal was identified from the public finance institutions of Japan.</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</si>
  <si>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</si>
  <si>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</si>
  <si>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r>
      <rPr>
        <u/>
        <sz val="11"/>
        <color theme="1"/>
        <rFont val="Calibri"/>
        <family val="2"/>
        <scheme val="minor"/>
      </rPr>
      <t>Fiscal support:</t>
    </r>
    <r>
      <rPr>
        <sz val="11"/>
        <color theme="1"/>
        <rFont val="Calibri"/>
        <family val="2"/>
        <scheme val="minor"/>
      </rPr>
      <t xml:space="preserve"> 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</si>
  <si>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</si>
  <si>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SOE investment:</t>
    </r>
    <r>
      <rPr>
        <sz val="11"/>
        <color theme="1"/>
        <rFont val="Calibri"/>
        <family val="2"/>
        <scheme val="minor"/>
      </rPr>
      <t xml:space="preserve"> Data is provided on total capital expenditure investment by SOEs in coal and coal-fired power production (where this information is made available by the company). This information was sourced mainly from annual reports of the SOEs.</t>
    </r>
  </si>
  <si>
    <t>Subsidies for production and consumption of coal and coal-fired power: Japan data sheet</t>
  </si>
  <si>
    <t>• Japan country study: odi.org/g20-coal-subsidies/japan</t>
  </si>
  <si>
    <t>Datasheet contents:</t>
  </si>
  <si>
    <t>2016
(JPY)</t>
  </si>
  <si>
    <t>2017
(JPY)</t>
  </si>
  <si>
    <t>Estimated annual amount
(JPY)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</si>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</sst>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407]General"/>
  </numFmts>
  <fonts count="56" x14ac:knownFonts="1">
    <font>
      <sz val="10"/>
      <color theme="1"/>
      <name val="Trebuchet MS"/>
      <family val="2"/>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sz val="8"/>
      <name val="Verdana"/>
      <family val="2"/>
    </font>
    <font>
      <b/>
      <sz val="10"/>
      <color theme="1"/>
      <name val="Calibri"/>
      <family val="2"/>
      <scheme val="minor"/>
    </font>
    <font>
      <sz val="11"/>
      <name val="Calibri"/>
      <family val="2"/>
      <scheme val="minor"/>
    </font>
    <font>
      <b/>
      <sz val="10"/>
      <color rgb="FF4F81BD"/>
      <name val="Arial"/>
      <family val="2"/>
    </font>
    <font>
      <sz val="10"/>
      <color theme="1"/>
      <name val="Calibri"/>
      <family val="2"/>
    </font>
    <font>
      <sz val="10"/>
      <name val="Calibri"/>
      <family val="2"/>
    </font>
    <font>
      <sz val="10"/>
      <name val="Trebuchet MS"/>
      <family val="2"/>
    </font>
    <font>
      <i/>
      <sz val="10"/>
      <color theme="1"/>
      <name val="Calibri"/>
      <family val="2"/>
    </font>
    <font>
      <i/>
      <sz val="11"/>
      <color theme="1"/>
      <name val="Calibri"/>
      <family val="2"/>
      <scheme val="minor"/>
    </font>
    <font>
      <u/>
      <sz val="11"/>
      <color theme="1"/>
      <name val="Calibri"/>
      <family val="2"/>
      <scheme val="minor"/>
    </font>
    <font>
      <b/>
      <sz val="12"/>
      <color theme="0"/>
      <name val="Calibri"/>
      <family val="2"/>
      <scheme val="minor"/>
    </font>
    <font>
      <u/>
      <sz val="10"/>
      <color rgb="FF007DB7"/>
      <name val="Trebuchet MS"/>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s>
  <cellStyleXfs count="12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33" fillId="0" borderId="0" applyNumberFormat="0" applyFill="0" applyBorder="0" applyAlignment="0" applyProtection="0"/>
    <xf numFmtId="0" fontId="20"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6" fillId="32" borderId="0" applyNumberFormat="0" applyBorder="0" applyAlignment="0" applyProtection="0"/>
    <xf numFmtId="0" fontId="37" fillId="0" borderId="0"/>
    <xf numFmtId="0" fontId="38" fillId="0" borderId="0"/>
    <xf numFmtId="43" fontId="38" fillId="0" borderId="0" applyFont="0" applyFill="0" applyBorder="0" applyAlignment="0" applyProtection="0"/>
    <xf numFmtId="0" fontId="37" fillId="0" borderId="0"/>
    <xf numFmtId="43" fontId="38"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41" fillId="0" borderId="0" applyNumberFormat="0" applyFill="0" applyBorder="0" applyAlignment="0" applyProtection="0">
      <alignment vertical="top"/>
      <protection locked="0"/>
    </xf>
    <xf numFmtId="164" fontId="42" fillId="0" borderId="0" applyBorder="0" applyProtection="0"/>
    <xf numFmtId="0" fontId="20" fillId="0" borderId="0"/>
    <xf numFmtId="0" fontId="21" fillId="0" borderId="0" applyNumberFormat="0" applyFill="0" applyBorder="0" applyAlignment="0" applyProtection="0"/>
    <xf numFmtId="0" fontId="21" fillId="0" borderId="0" applyNumberFormat="0" applyFill="0" applyBorder="0" applyAlignment="0" applyProtection="0"/>
    <xf numFmtId="0" fontId="37"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4" fillId="0" borderId="10" applyNumberFormat="0" applyAlignment="0"/>
    <xf numFmtId="0" fontId="55" fillId="0" borderId="0" applyNumberFormat="0" applyFill="0" applyBorder="0" applyAlignment="0" applyProtection="0"/>
    <xf numFmtId="0" fontId="55" fillId="0" borderId="0" applyNumberFormat="0" applyFill="0" applyBorder="0" applyAlignment="0" applyProtection="0"/>
  </cellStyleXfs>
  <cellXfs count="72">
    <xf numFmtId="0" fontId="0" fillId="0" borderId="0" xfId="0"/>
    <xf numFmtId="0" fontId="0" fillId="0" borderId="0" xfId="0" applyAlignment="1">
      <alignment wrapText="1"/>
    </xf>
    <xf numFmtId="0" fontId="47" fillId="0" borderId="0" xfId="85" applyFont="1" applyBorder="1" applyAlignment="1">
      <alignment horizontal="left" vertical="center"/>
    </xf>
    <xf numFmtId="0" fontId="0" fillId="0" borderId="0" xfId="0" applyFill="1"/>
    <xf numFmtId="0" fontId="35" fillId="0" borderId="0" xfId="0" applyFont="1"/>
    <xf numFmtId="0" fontId="49" fillId="0" borderId="15" xfId="0" applyFont="1" applyFill="1" applyBorder="1" applyAlignment="1">
      <alignment horizontal="left" vertical="center" wrapText="1"/>
    </xf>
    <xf numFmtId="0" fontId="48" fillId="0" borderId="15" xfId="0" applyFont="1" applyBorder="1" applyAlignment="1">
      <alignment horizontal="left" vertical="center"/>
    </xf>
    <xf numFmtId="3" fontId="0" fillId="0" borderId="0" xfId="0" applyNumberFormat="1"/>
    <xf numFmtId="0" fontId="0" fillId="0" borderId="0" xfId="0" applyAlignment="1"/>
    <xf numFmtId="0" fontId="37" fillId="0" borderId="12" xfId="85" applyFont="1" applyBorder="1" applyAlignment="1">
      <alignment horizontal="center" vertical="center"/>
    </xf>
    <xf numFmtId="3" fontId="48" fillId="0" borderId="0" xfId="0" applyNumberFormat="1" applyFont="1" applyFill="1" applyBorder="1" applyAlignment="1">
      <alignment horizontal="right" vertical="center"/>
    </xf>
    <xf numFmtId="4" fontId="43" fillId="0" borderId="11" xfId="0" applyNumberFormat="1" applyFont="1" applyFill="1" applyBorder="1" applyAlignment="1">
      <alignment horizontal="left" vertical="center"/>
    </xf>
    <xf numFmtId="0" fontId="0" fillId="0" borderId="0" xfId="0" applyAlignment="1">
      <alignment horizontal="left"/>
    </xf>
    <xf numFmtId="0" fontId="0" fillId="0" borderId="0" xfId="0" applyFill="1" applyAlignment="1"/>
    <xf numFmtId="3" fontId="0" fillId="0" borderId="0" xfId="0" applyNumberFormat="1" applyAlignment="1"/>
    <xf numFmtId="0" fontId="43" fillId="0" borderId="11" xfId="0" applyFont="1" applyBorder="1" applyAlignment="1">
      <alignment horizontal="left"/>
    </xf>
    <xf numFmtId="0" fontId="48" fillId="0" borderId="15" xfId="0" applyFont="1" applyBorder="1" applyAlignment="1">
      <alignment wrapText="1"/>
    </xf>
    <xf numFmtId="0" fontId="48" fillId="0" borderId="17" xfId="0" applyFont="1" applyBorder="1" applyAlignment="1">
      <alignment horizontal="left" vertical="center"/>
    </xf>
    <xf numFmtId="0" fontId="37" fillId="0" borderId="13" xfId="85" applyFont="1" applyBorder="1" applyAlignment="1">
      <alignment horizontal="right" vertical="center"/>
    </xf>
    <xf numFmtId="0" fontId="50" fillId="0" borderId="14" xfId="0" applyFont="1" applyBorder="1" applyAlignment="1">
      <alignment horizontal="right"/>
    </xf>
    <xf numFmtId="0" fontId="50" fillId="0" borderId="13" xfId="0" applyFont="1" applyBorder="1" applyAlignment="1">
      <alignment horizontal="right"/>
    </xf>
    <xf numFmtId="3" fontId="50" fillId="0" borderId="13" xfId="0" applyNumberFormat="1" applyFont="1" applyBorder="1" applyAlignment="1">
      <alignment horizontal="right"/>
    </xf>
    <xf numFmtId="3" fontId="50" fillId="0" borderId="14" xfId="0" applyNumberFormat="1" applyFont="1" applyBorder="1" applyAlignment="1">
      <alignment horizontal="right"/>
    </xf>
    <xf numFmtId="0" fontId="51" fillId="0" borderId="0" xfId="0" applyFont="1" applyFill="1" applyBorder="1"/>
    <xf numFmtId="0" fontId="32" fillId="33" borderId="0" xfId="85" applyFont="1" applyFill="1" applyBorder="1" applyAlignment="1">
      <alignment horizontal="left" vertical="center"/>
    </xf>
    <xf numFmtId="0" fontId="43" fillId="0" borderId="0" xfId="0" applyFont="1"/>
    <xf numFmtId="0" fontId="45" fillId="34" borderId="16" xfId="0" applyFont="1" applyFill="1" applyBorder="1" applyAlignment="1">
      <alignment horizontal="center" vertical="center" wrapText="1"/>
    </xf>
    <xf numFmtId="0" fontId="0" fillId="0" borderId="0" xfId="0" applyFill="1" applyAlignment="1">
      <alignment wrapText="1"/>
    </xf>
    <xf numFmtId="0" fontId="43" fillId="0" borderId="11" xfId="0" applyFont="1" applyBorder="1" applyAlignment="1">
      <alignment horizontal="left" vertical="center" wrapText="1"/>
    </xf>
    <xf numFmtId="0" fontId="2" fillId="0" borderId="0" xfId="0" applyFont="1" applyBorder="1" applyAlignment="1">
      <alignment wrapText="1"/>
    </xf>
    <xf numFmtId="0" fontId="35" fillId="0" borderId="0" xfId="0" applyFont="1" applyBorder="1" applyAlignment="1">
      <alignment wrapText="1"/>
    </xf>
    <xf numFmtId="0" fontId="46" fillId="0" borderId="0" xfId="0" applyFont="1" applyBorder="1" applyAlignment="1">
      <alignment wrapText="1"/>
    </xf>
    <xf numFmtId="0" fontId="0" fillId="0" borderId="0" xfId="0" applyAlignment="1">
      <alignment horizontal="center" vertical="center"/>
    </xf>
    <xf numFmtId="0" fontId="55" fillId="0" borderId="15" xfId="121" applyBorder="1" applyAlignment="1">
      <alignment horizontal="center" vertical="center"/>
    </xf>
    <xf numFmtId="0" fontId="51" fillId="0" borderId="0" xfId="0" applyFont="1" applyFill="1" applyBorder="1" applyAlignment="1"/>
    <xf numFmtId="0" fontId="45" fillId="0" borderId="12" xfId="0" applyFont="1" applyBorder="1" applyAlignment="1">
      <alignment wrapText="1"/>
    </xf>
    <xf numFmtId="0" fontId="45" fillId="0" borderId="13" xfId="0" applyFont="1" applyBorder="1" applyAlignment="1"/>
    <xf numFmtId="3" fontId="45" fillId="0" borderId="13" xfId="0" applyNumberFormat="1" applyFont="1" applyBorder="1" applyAlignment="1"/>
    <xf numFmtId="0" fontId="2" fillId="0" borderId="0" xfId="0" applyFont="1" applyAlignment="1">
      <alignment wrapText="1"/>
    </xf>
    <xf numFmtId="0" fontId="2" fillId="0" borderId="0" xfId="0" applyFont="1"/>
    <xf numFmtId="3" fontId="43" fillId="0" borderId="11" xfId="0" applyNumberFormat="1" applyFont="1" applyBorder="1" applyAlignment="1">
      <alignment horizontal="center" vertical="center"/>
    </xf>
    <xf numFmtId="3" fontId="48" fillId="0" borderId="15" xfId="0" applyNumberFormat="1" applyFont="1" applyBorder="1" applyAlignment="1">
      <alignment horizontal="center" vertical="center"/>
    </xf>
    <xf numFmtId="3" fontId="48" fillId="0" borderId="17" xfId="0" applyNumberFormat="1" applyFont="1" applyBorder="1" applyAlignment="1">
      <alignment horizontal="center" vertical="center"/>
    </xf>
    <xf numFmtId="0" fontId="35" fillId="0" borderId="12" xfId="0" applyFont="1" applyFill="1" applyBorder="1" applyAlignment="1">
      <alignment horizontal="left" vertical="center"/>
    </xf>
    <xf numFmtId="0" fontId="35" fillId="0" borderId="13" xfId="0" applyFont="1" applyBorder="1"/>
    <xf numFmtId="3" fontId="35" fillId="0" borderId="13" xfId="0" applyNumberFormat="1" applyFont="1" applyBorder="1"/>
    <xf numFmtId="3" fontId="35" fillId="0" borderId="13" xfId="0" applyNumberFormat="1" applyFont="1" applyFill="1" applyBorder="1" applyAlignment="1">
      <alignment horizontal="right" vertical="center"/>
    </xf>
    <xf numFmtId="0" fontId="35" fillId="0" borderId="13" xfId="0" applyFont="1" applyBorder="1" applyAlignment="1">
      <alignment horizontal="center" vertical="center"/>
    </xf>
    <xf numFmtId="0" fontId="35" fillId="0" borderId="13" xfId="0" applyFont="1" applyBorder="1" applyAlignment="1">
      <alignment wrapText="1"/>
    </xf>
    <xf numFmtId="0" fontId="50" fillId="0" borderId="13" xfId="0" applyFont="1" applyBorder="1" applyAlignment="1">
      <alignment horizontal="right" wrapText="1"/>
    </xf>
    <xf numFmtId="0" fontId="54" fillId="33" borderId="0" xfId="85" applyFont="1" applyFill="1" applyBorder="1" applyAlignment="1">
      <alignment horizontal="left" vertical="center"/>
    </xf>
    <xf numFmtId="0" fontId="54" fillId="33" borderId="0" xfId="85" applyFont="1" applyFill="1" applyAlignment="1">
      <alignment vertical="center"/>
    </xf>
    <xf numFmtId="0" fontId="43" fillId="0" borderId="11" xfId="0" applyFont="1" applyBorder="1" applyAlignment="1">
      <alignment horizontal="center" vertical="center" wrapText="1"/>
    </xf>
    <xf numFmtId="0" fontId="43" fillId="0" borderId="11" xfId="0" applyFont="1" applyBorder="1" applyAlignment="1">
      <alignment horizontal="center" vertical="center"/>
    </xf>
    <xf numFmtId="0" fontId="43" fillId="0" borderId="11" xfId="0" applyFont="1" applyFill="1" applyBorder="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43" fillId="0" borderId="11" xfId="0" applyFont="1" applyFill="1" applyBorder="1" applyAlignment="1">
      <alignment horizontal="center" vertical="center" wrapText="1"/>
    </xf>
    <xf numFmtId="0" fontId="45" fillId="0" borderId="13" xfId="0" applyFont="1" applyBorder="1" applyAlignment="1">
      <alignment horizontal="center" vertical="center" wrapText="1"/>
    </xf>
    <xf numFmtId="0" fontId="49" fillId="0" borderId="15" xfId="0" applyFont="1" applyFill="1" applyBorder="1" applyAlignment="1">
      <alignment horizontal="center" vertical="center" wrapText="1"/>
    </xf>
    <xf numFmtId="3" fontId="49" fillId="0" borderId="15" xfId="0"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5" xfId="0" applyFont="1" applyFill="1" applyBorder="1" applyAlignment="1">
      <alignment horizontal="center" vertical="center"/>
    </xf>
    <xf numFmtId="0" fontId="48" fillId="0" borderId="15" xfId="0" applyFont="1" applyBorder="1" applyAlignment="1">
      <alignment horizontal="center" vertical="center" wrapText="1"/>
    </xf>
    <xf numFmtId="0" fontId="49" fillId="0" borderId="17" xfId="0" applyFont="1" applyFill="1" applyBorder="1" applyAlignment="1">
      <alignment horizontal="center" vertical="center" wrapText="1"/>
    </xf>
    <xf numFmtId="0" fontId="48" fillId="0" borderId="17" xfId="0" applyFont="1" applyFill="1" applyBorder="1" applyAlignment="1">
      <alignment horizontal="center" vertical="center"/>
    </xf>
    <xf numFmtId="0" fontId="48" fillId="0" borderId="17" xfId="0" applyFont="1" applyBorder="1" applyAlignment="1">
      <alignment horizontal="center" vertical="center" wrapText="1"/>
    </xf>
    <xf numFmtId="0" fontId="55" fillId="0" borderId="0" xfId="121"/>
    <xf numFmtId="0" fontId="55" fillId="0" borderId="0" xfId="121" applyBorder="1" applyAlignment="1">
      <alignment wrapText="1"/>
    </xf>
    <xf numFmtId="0" fontId="45" fillId="34" borderId="16" xfId="0" applyFont="1" applyFill="1" applyBorder="1" applyAlignment="1">
      <alignment horizontal="center" vertical="center"/>
    </xf>
    <xf numFmtId="0" fontId="54" fillId="33" borderId="0" xfId="0" applyFont="1" applyFill="1" applyBorder="1" applyAlignment="1"/>
    <xf numFmtId="0" fontId="43" fillId="0" borderId="0" xfId="0" applyFont="1" applyAlignment="1">
      <alignment wrapText="1"/>
    </xf>
  </cellXfs>
  <cellStyles count="123">
    <cellStyle name="20 % - Akzent1 2" xfId="61" xr:uid="{00000000-0005-0000-0000-000000000000}"/>
    <cellStyle name="20 % - Akzent1 2 2" xfId="108" xr:uid="{00000000-0005-0000-0000-000001000000}"/>
    <cellStyle name="20 % - Akzent2 2" xfId="65" xr:uid="{00000000-0005-0000-0000-000002000000}"/>
    <cellStyle name="20 % - Akzent2 2 2" xfId="110" xr:uid="{00000000-0005-0000-0000-000003000000}"/>
    <cellStyle name="20 % - Akzent3 2" xfId="69" xr:uid="{00000000-0005-0000-0000-000004000000}"/>
    <cellStyle name="20 % - Akzent3 2 2" xfId="112" xr:uid="{00000000-0005-0000-0000-000005000000}"/>
    <cellStyle name="20 % - Akzent4 2" xfId="73" xr:uid="{00000000-0005-0000-0000-000006000000}"/>
    <cellStyle name="20 % - Akzent4 2 2" xfId="114" xr:uid="{00000000-0005-0000-0000-000007000000}"/>
    <cellStyle name="20 % - Akzent5 2" xfId="77" xr:uid="{00000000-0005-0000-0000-000008000000}"/>
    <cellStyle name="20 % - Akzent5 2 2" xfId="116" xr:uid="{00000000-0005-0000-0000-000009000000}"/>
    <cellStyle name="20 % - Akzent6 2" xfId="81" xr:uid="{00000000-0005-0000-0000-00000A000000}"/>
    <cellStyle name="20 % - Akzent6 2 2" xfId="118" xr:uid="{00000000-0005-0000-0000-00000B00000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xr:uid="{00000000-0005-0000-0000-000012000000}"/>
    <cellStyle name="40 % - Akzent1 2 2" xfId="109" xr:uid="{00000000-0005-0000-0000-000013000000}"/>
    <cellStyle name="40 % - Akzent2 2" xfId="66" xr:uid="{00000000-0005-0000-0000-000014000000}"/>
    <cellStyle name="40 % - Akzent2 2 2" xfId="111" xr:uid="{00000000-0005-0000-0000-000015000000}"/>
    <cellStyle name="40 % - Akzent3 2" xfId="70" xr:uid="{00000000-0005-0000-0000-000016000000}"/>
    <cellStyle name="40 % - Akzent3 2 2" xfId="113" xr:uid="{00000000-0005-0000-0000-000017000000}"/>
    <cellStyle name="40 % - Akzent4 2" xfId="74" xr:uid="{00000000-0005-0000-0000-000018000000}"/>
    <cellStyle name="40 % - Akzent4 2 2" xfId="115" xr:uid="{00000000-0005-0000-0000-000019000000}"/>
    <cellStyle name="40 % - Akzent5 2" xfId="78" xr:uid="{00000000-0005-0000-0000-00001A000000}"/>
    <cellStyle name="40 % - Akzent5 2 2" xfId="117" xr:uid="{00000000-0005-0000-0000-00001B000000}"/>
    <cellStyle name="40 % - Akzent6 2" xfId="82" xr:uid="{00000000-0005-0000-0000-00001C000000}"/>
    <cellStyle name="40 % - Akzent6 2 2" xfId="119" xr:uid="{00000000-0005-0000-0000-00001D000000}"/>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xr:uid="{00000000-0005-0000-0000-000024000000}"/>
    <cellStyle name="60 % - Akzent2 2" xfId="67" xr:uid="{00000000-0005-0000-0000-000025000000}"/>
    <cellStyle name="60 % - Akzent3 2" xfId="71" xr:uid="{00000000-0005-0000-0000-000026000000}"/>
    <cellStyle name="60 % - Akzent4 2" xfId="75" xr:uid="{00000000-0005-0000-0000-000027000000}"/>
    <cellStyle name="60 % - Akzent5 2" xfId="79" xr:uid="{00000000-0005-0000-0000-000028000000}"/>
    <cellStyle name="60 % - Akzent6 2" xfId="83" xr:uid="{00000000-0005-0000-0000-000029000000}"/>
    <cellStyle name="60% - Accent1" xfId="21" builtinId="32" customBuiltin="1"/>
    <cellStyle name="60% - Accent1 2" xfId="91" xr:uid="{00000000-0005-0000-0000-00002B000000}"/>
    <cellStyle name="60% - Accent2" xfId="25" builtinId="36" customBuiltin="1"/>
    <cellStyle name="60% - Accent2 2" xfId="92" xr:uid="{00000000-0005-0000-0000-00002D000000}"/>
    <cellStyle name="60% - Accent3" xfId="29" builtinId="40" customBuiltin="1"/>
    <cellStyle name="60% - Accent3 2" xfId="93" xr:uid="{00000000-0005-0000-0000-00002F000000}"/>
    <cellStyle name="60% - Accent4" xfId="33" builtinId="44" customBuiltin="1"/>
    <cellStyle name="60% - Accent4 2" xfId="94" xr:uid="{00000000-0005-0000-0000-000031000000}"/>
    <cellStyle name="60% - Accent5" xfId="37" builtinId="48" customBuiltin="1"/>
    <cellStyle name="60% - Accent5 2" xfId="95" xr:uid="{00000000-0005-0000-0000-000033000000}"/>
    <cellStyle name="60% - Accent6" xfId="41" builtinId="52" customBuiltin="1"/>
    <cellStyle name="60% - Accent6 2" xfId="96" xr:uid="{00000000-0005-0000-0000-000035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xr:uid="{00000000-0005-0000-0000-00003C000000}"/>
    <cellStyle name="Akzent2 2" xfId="64" xr:uid="{00000000-0005-0000-0000-00003D000000}"/>
    <cellStyle name="Akzent3 2" xfId="68" xr:uid="{00000000-0005-0000-0000-00003E000000}"/>
    <cellStyle name="Akzent4 2" xfId="72" xr:uid="{00000000-0005-0000-0000-00003F000000}"/>
    <cellStyle name="Akzent5 2" xfId="76" xr:uid="{00000000-0005-0000-0000-000040000000}"/>
    <cellStyle name="Akzent6 2" xfId="80" xr:uid="{00000000-0005-0000-0000-000041000000}"/>
    <cellStyle name="Ausgabe 2" xfId="52" xr:uid="{00000000-0005-0000-0000-000042000000}"/>
    <cellStyle name="Bad" xfId="7" builtinId="27" customBuiltin="1"/>
    <cellStyle name="Berechnung 2" xfId="53" xr:uid="{00000000-0005-0000-0000-000044000000}"/>
    <cellStyle name="Calculation" xfId="11" builtinId="22" customBuiltin="1"/>
    <cellStyle name="Check Cell" xfId="13" builtinId="23" customBuiltin="1"/>
    <cellStyle name="Comma 2" xfId="86" xr:uid="{00000000-0005-0000-0000-000047000000}"/>
    <cellStyle name="Comma 3" xfId="88" xr:uid="{00000000-0005-0000-0000-000048000000}"/>
    <cellStyle name="E_TableCell1" xfId="120" xr:uid="{00000000-0005-0000-0000-000049000000}"/>
    <cellStyle name="Eingabe 2" xfId="51" xr:uid="{00000000-0005-0000-0000-00004A000000}"/>
    <cellStyle name="Ergebnis 2" xfId="59" xr:uid="{00000000-0005-0000-0000-00004B000000}"/>
    <cellStyle name="Erklärender Text 2" xfId="58" xr:uid="{00000000-0005-0000-0000-00004C000000}"/>
    <cellStyle name="Excel Built-in Normal" xfId="99" xr:uid="{00000000-0005-0000-0000-00004D000000}"/>
    <cellStyle name="Explanatory Text" xfId="16" builtinId="53" customBuiltin="1"/>
    <cellStyle name="Followed Hyperlink" xfId="122" builtinId="9" customBuiltin="1"/>
    <cellStyle name="Good" xfId="6" builtinId="26" customBuiltin="1"/>
    <cellStyle name="Gut 2" xfId="48" xr:uid="{00000000-0005-0000-0000-000051000000}"/>
    <cellStyle name="Heading 1" xfId="2" builtinId="16" customBuiltin="1"/>
    <cellStyle name="Heading 2" xfId="3" builtinId="17" customBuiltin="1"/>
    <cellStyle name="Heading 3" xfId="4" builtinId="18" customBuiltin="1"/>
    <cellStyle name="Heading 4" xfId="5" builtinId="19" customBuiltin="1"/>
    <cellStyle name="Hyperlink" xfId="121" builtinId="8" customBuiltin="1"/>
    <cellStyle name="Hyperlink 2" xfId="89" xr:uid="{00000000-0005-0000-0000-000057000000}"/>
    <cellStyle name="Hyperlink 3" xfId="98" xr:uid="{00000000-0005-0000-0000-000058000000}"/>
    <cellStyle name="Input" xfId="9" builtinId="20" customBuiltin="1"/>
    <cellStyle name="Linked Cell" xfId="12" builtinId="24" customBuiltin="1"/>
    <cellStyle name="Neutral" xfId="8" builtinId="28" customBuiltin="1"/>
    <cellStyle name="Neutral 2" xfId="90" xr:uid="{00000000-0005-0000-0000-00005C000000}"/>
    <cellStyle name="Neutral 3" xfId="50" xr:uid="{00000000-0005-0000-0000-00005D000000}"/>
    <cellStyle name="Normal" xfId="0" builtinId="0"/>
    <cellStyle name="Normal 2" xfId="84" xr:uid="{00000000-0005-0000-0000-00005F000000}"/>
    <cellStyle name="Normal 3" xfId="85" xr:uid="{00000000-0005-0000-0000-000060000000}"/>
    <cellStyle name="Normal 4" xfId="87" xr:uid="{00000000-0005-0000-0000-000061000000}"/>
    <cellStyle name="Note" xfId="15" builtinId="10" customBuiltin="1"/>
    <cellStyle name="Notiz 2" xfId="57" xr:uid="{00000000-0005-0000-0000-000063000000}"/>
    <cellStyle name="Notiz 2 2" xfId="107" xr:uid="{00000000-0005-0000-0000-000064000000}"/>
    <cellStyle name="Output" xfId="10" builtinId="21" customBuiltin="1"/>
    <cellStyle name="Schlecht 2" xfId="49" xr:uid="{00000000-0005-0000-0000-000066000000}"/>
    <cellStyle name="Standard 2" xfId="100" xr:uid="{00000000-0005-0000-0000-000067000000}"/>
    <cellStyle name="Standard 3" xfId="42" xr:uid="{00000000-0005-0000-0000-000068000000}"/>
    <cellStyle name="Standard 4" xfId="103" xr:uid="{00000000-0005-0000-0000-000069000000}"/>
    <cellStyle name="Title" xfId="1" builtinId="15" customBuiltin="1"/>
    <cellStyle name="Total" xfId="17" builtinId="25" customBuiltin="1"/>
    <cellStyle name="Überschrift 1 2" xfId="44" xr:uid="{00000000-0005-0000-0000-00006C000000}"/>
    <cellStyle name="Überschrift 10" xfId="106" xr:uid="{00000000-0005-0000-0000-00006D000000}"/>
    <cellStyle name="Überschrift 2 2" xfId="45" xr:uid="{00000000-0005-0000-0000-00006E000000}"/>
    <cellStyle name="Überschrift 3 2" xfId="46" xr:uid="{00000000-0005-0000-0000-00006F000000}"/>
    <cellStyle name="Überschrift 4 2" xfId="47" xr:uid="{00000000-0005-0000-0000-000070000000}"/>
    <cellStyle name="Überschrift 5" xfId="43" xr:uid="{00000000-0005-0000-0000-000071000000}"/>
    <cellStyle name="Überschrift 6" xfId="101" xr:uid="{00000000-0005-0000-0000-000072000000}"/>
    <cellStyle name="Überschrift 7" xfId="102" xr:uid="{00000000-0005-0000-0000-000073000000}"/>
    <cellStyle name="Überschrift 8" xfId="105" xr:uid="{00000000-0005-0000-0000-000074000000}"/>
    <cellStyle name="Überschrift 9" xfId="104" xr:uid="{00000000-0005-0000-0000-000075000000}"/>
    <cellStyle name="Verknüpfte Zelle 2" xfId="54" xr:uid="{00000000-0005-0000-0000-000076000000}"/>
    <cellStyle name="Währung 2" xfId="97" xr:uid="{00000000-0005-0000-0000-000077000000}"/>
    <cellStyle name="Warnender Text 2" xfId="56" xr:uid="{00000000-0005-0000-0000-000078000000}"/>
    <cellStyle name="Warning Text" xfId="14" builtinId="11" customBuiltin="1"/>
    <cellStyle name="Zelle überprüfen 2" xfId="55" xr:uid="{00000000-0005-0000-0000-00007A000000}"/>
  </cellStyles>
  <dxfs count="0"/>
  <tableStyles count="0" defaultTableStyle="TableStyleMedium2"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lex@priceofoil.org" id="{59E97D5A-9D51-4687-8B49-43B081B1BAE4}" userId="S::urn:spo:guest#alex@priceofoil.org::" providerId="AD"/>
</personList>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3" dT="2019-03-05T06:43:05.28" personId="{59E97D5A-9D51-4687-8B49-43B081B1BAE4}" id="{93047218-F1E8-4F03-A1DF-5A86607EED60}">
    <text xml:space="preserve">Note these look like totals rather than annual averages...
</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di.org/publications/11356-g20-coal-subsidies-japan"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4"/>
  <sheetViews>
    <sheetView tabSelected="1" zoomScale="90" zoomScaleNormal="90" workbookViewId="0"/>
  </sheetViews>
  <sheetFormatPr defaultRowHeight="13.5" x14ac:dyDescent="0.35"/>
  <cols>
    <col min="1" max="1" width="93.09765625" customWidth="1"/>
  </cols>
  <sheetData>
    <row r="1" spans="1:1" ht="15.5" x14ac:dyDescent="0.35">
      <c r="A1" s="70" t="s">
        <v>119</v>
      </c>
    </row>
    <row r="2" spans="1:1" ht="14.5" x14ac:dyDescent="0.35">
      <c r="A2" s="29"/>
    </row>
    <row r="3" spans="1:1" ht="29" x14ac:dyDescent="0.35">
      <c r="A3" s="29" t="s">
        <v>114</v>
      </c>
    </row>
    <row r="4" spans="1:1" ht="14.5" x14ac:dyDescent="0.35">
      <c r="A4" s="29"/>
    </row>
    <row r="5" spans="1:1" x14ac:dyDescent="0.35">
      <c r="A5" s="68" t="s">
        <v>115</v>
      </c>
    </row>
    <row r="6" spans="1:1" x14ac:dyDescent="0.35">
      <c r="A6" s="67" t="s">
        <v>120</v>
      </c>
    </row>
    <row r="7" spans="1:1" ht="14.5" x14ac:dyDescent="0.35">
      <c r="A7" s="30"/>
    </row>
    <row r="8" spans="1:1" ht="14.5" x14ac:dyDescent="0.35">
      <c r="A8" s="30" t="s">
        <v>0</v>
      </c>
    </row>
    <row r="9" spans="1:1" ht="29" x14ac:dyDescent="0.35">
      <c r="A9" s="29" t="s">
        <v>116</v>
      </c>
    </row>
    <row r="10" spans="1:1" ht="49.5" customHeight="1" x14ac:dyDescent="0.35">
      <c r="A10" s="29" t="s">
        <v>117</v>
      </c>
    </row>
    <row r="11" spans="1:1" ht="43.5" x14ac:dyDescent="0.35">
      <c r="A11" s="29" t="s">
        <v>118</v>
      </c>
    </row>
    <row r="12" spans="1:1" ht="14.5" x14ac:dyDescent="0.35">
      <c r="A12" s="38"/>
    </row>
    <row r="13" spans="1:1" ht="14.5" x14ac:dyDescent="0.35">
      <c r="A13" s="4" t="s">
        <v>121</v>
      </c>
    </row>
    <row r="14" spans="1:1" x14ac:dyDescent="0.35">
      <c r="A14" s="67" t="s">
        <v>2</v>
      </c>
    </row>
    <row r="15" spans="1:1" x14ac:dyDescent="0.35">
      <c r="A15" s="67" t="s">
        <v>43</v>
      </c>
    </row>
    <row r="16" spans="1:1" x14ac:dyDescent="0.35">
      <c r="A16" s="67" t="s">
        <v>3</v>
      </c>
    </row>
    <row r="17" spans="1:1" x14ac:dyDescent="0.35">
      <c r="A17" s="67" t="s">
        <v>4</v>
      </c>
    </row>
    <row r="18" spans="1:1" ht="14.5" x14ac:dyDescent="0.35">
      <c r="A18" s="39"/>
    </row>
    <row r="19" spans="1:1" ht="43.5" x14ac:dyDescent="0.35">
      <c r="A19" s="31" t="s">
        <v>1</v>
      </c>
    </row>
    <row r="20" spans="1:1" x14ac:dyDescent="0.35">
      <c r="A20" s="25"/>
    </row>
    <row r="21" spans="1:1" x14ac:dyDescent="0.35">
      <c r="A21" s="25"/>
    </row>
    <row r="22" spans="1:1" x14ac:dyDescent="0.35">
      <c r="A22" s="25"/>
    </row>
    <row r="23" spans="1:1" x14ac:dyDescent="0.35">
      <c r="A23" s="25"/>
    </row>
    <row r="24" spans="1:1" x14ac:dyDescent="0.35">
      <c r="A24" s="25"/>
    </row>
  </sheetData>
  <hyperlinks>
    <hyperlink ref="A14" location="'Fiscal support'!A1" display="Fiscal support" xr:uid="{00000000-0004-0000-0000-000000000000}"/>
    <hyperlink ref="A15" location="'Public finance (domestic)'!A1" display="Public finance (domestic and EU)" xr:uid="{00000000-0004-0000-0000-000001000000}"/>
    <hyperlink ref="A16" location="'Public finance (international)'!A1" display="Public finance (international)" xr:uid="{00000000-0004-0000-0000-000002000000}"/>
    <hyperlink ref="A17" location="'SOE investment'!A1" display="SOE investment" xr:uid="{00000000-0004-0000-0000-000003000000}"/>
    <hyperlink ref="A5" r:id="rId1" display="Full report and the methodology note: odi.org/g20-coal-subsidies" xr:uid="{00000000-0004-0000-0000-000004000000}"/>
    <hyperlink ref="A6" r:id="rId2" xr:uid="{00000000-0004-0000-0000-000005000000}"/>
  </hyperlinks>
  <pageMargins left="0.7" right="0.7" top="0.75" bottom="0.75" header="0.3" footer="0.3"/>
  <pageSetup paperSize="9" orientation="portrait"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7"/>
  <sheetViews>
    <sheetView zoomScale="90" zoomScaleNormal="90" workbookViewId="0">
      <selection activeCell="A3" sqref="A3"/>
    </sheetView>
  </sheetViews>
  <sheetFormatPr defaultRowHeight="13.5" x14ac:dyDescent="0.35"/>
  <cols>
    <col min="1" max="1" width="25.8984375" customWidth="1"/>
    <col min="2" max="2" width="16.8984375" customWidth="1"/>
    <col min="3" max="3" width="21" customWidth="1"/>
    <col min="4" max="4" width="17.59765625" customWidth="1"/>
    <col min="5" max="5" width="23" customWidth="1"/>
    <col min="6" max="6" width="25.09765625" customWidth="1"/>
    <col min="7" max="7" width="18.09765625" customWidth="1"/>
    <col min="8" max="8" width="19.09765625" style="1" customWidth="1"/>
    <col min="9" max="9" width="17.09765625" bestFit="1" customWidth="1"/>
    <col min="10" max="10" width="16.09765625" bestFit="1" customWidth="1"/>
    <col min="11" max="11" width="15.3984375" customWidth="1"/>
    <col min="12" max="12" width="11.69921875" customWidth="1"/>
    <col min="13" max="13" width="12.3984375" style="32" customWidth="1"/>
    <col min="14" max="14" width="28.8984375" style="1" customWidth="1"/>
  </cols>
  <sheetData>
    <row r="1" spans="1:14" ht="16" thickBot="1" x14ac:dyDescent="0.4">
      <c r="A1" s="50" t="s">
        <v>108</v>
      </c>
      <c r="B1" s="24"/>
      <c r="C1" s="24"/>
      <c r="D1" s="2"/>
      <c r="E1" s="2"/>
      <c r="F1" s="9" t="s">
        <v>106</v>
      </c>
      <c r="G1" s="18">
        <v>2016</v>
      </c>
      <c r="H1" s="49">
        <v>113.13800000000001</v>
      </c>
      <c r="I1" s="20">
        <v>2017</v>
      </c>
      <c r="J1" s="19">
        <v>116.667</v>
      </c>
    </row>
    <row r="3" spans="1:14" ht="52" x14ac:dyDescent="0.35">
      <c r="A3" s="26" t="s">
        <v>7</v>
      </c>
      <c r="B3" s="26" t="s">
        <v>8</v>
      </c>
      <c r="C3" s="26" t="s">
        <v>9</v>
      </c>
      <c r="D3" s="26" t="s">
        <v>10</v>
      </c>
      <c r="E3" s="26" t="s">
        <v>11</v>
      </c>
      <c r="F3" s="26" t="s">
        <v>12</v>
      </c>
      <c r="G3" s="26" t="s">
        <v>13</v>
      </c>
      <c r="H3" s="26" t="s">
        <v>14</v>
      </c>
      <c r="I3" s="26" t="s">
        <v>122</v>
      </c>
      <c r="J3" s="26" t="s">
        <v>123</v>
      </c>
      <c r="K3" s="26" t="s">
        <v>124</v>
      </c>
      <c r="L3" s="26" t="s">
        <v>48</v>
      </c>
      <c r="M3" s="26" t="s">
        <v>15</v>
      </c>
      <c r="N3" s="26" t="s">
        <v>16</v>
      </c>
    </row>
    <row r="4" spans="1:14" ht="39" x14ac:dyDescent="0.35">
      <c r="A4" s="5" t="s">
        <v>17</v>
      </c>
      <c r="B4" s="59" t="s">
        <v>18</v>
      </c>
      <c r="C4" s="59" t="s">
        <v>19</v>
      </c>
      <c r="D4" s="59" t="s">
        <v>20</v>
      </c>
      <c r="E4" s="59" t="s">
        <v>21</v>
      </c>
      <c r="F4" s="59" t="s">
        <v>22</v>
      </c>
      <c r="G4" s="59" t="s">
        <v>23</v>
      </c>
      <c r="H4" s="59" t="s">
        <v>24</v>
      </c>
      <c r="I4" s="41">
        <v>33383485</v>
      </c>
      <c r="J4" s="41">
        <v>34066980</v>
      </c>
      <c r="K4" s="41">
        <f>AVERAGE(I4:J4)</f>
        <v>33725232.5</v>
      </c>
      <c r="L4" s="41">
        <f>((I4/$H$1)+(J4/$J$1))/2</f>
        <v>293535.28640389279</v>
      </c>
      <c r="M4" s="33" t="s">
        <v>103</v>
      </c>
      <c r="N4" s="16"/>
    </row>
    <row r="5" spans="1:14" ht="39" x14ac:dyDescent="0.35">
      <c r="A5" s="5" t="s">
        <v>17</v>
      </c>
      <c r="B5" s="59" t="s">
        <v>18</v>
      </c>
      <c r="C5" s="59" t="s">
        <v>19</v>
      </c>
      <c r="D5" s="59" t="s">
        <v>20</v>
      </c>
      <c r="E5" s="59" t="s">
        <v>21</v>
      </c>
      <c r="F5" s="59" t="s">
        <v>22</v>
      </c>
      <c r="G5" s="59" t="s">
        <v>23</v>
      </c>
      <c r="H5" s="59" t="s">
        <v>25</v>
      </c>
      <c r="I5" s="41">
        <v>286437162</v>
      </c>
      <c r="J5" s="41">
        <v>278783225</v>
      </c>
      <c r="K5" s="41">
        <f t="shared" ref="K5:K33" si="0">AVERAGE(I5:J5)</f>
        <v>282610193.5</v>
      </c>
      <c r="L5" s="41">
        <f>((I5/$H$1)+(J5/$J$1))/2</f>
        <v>2460656.9711287506</v>
      </c>
      <c r="M5" s="33" t="s">
        <v>103</v>
      </c>
      <c r="N5" s="16"/>
    </row>
    <row r="6" spans="1:14" ht="39" x14ac:dyDescent="0.35">
      <c r="A6" s="5" t="s">
        <v>17</v>
      </c>
      <c r="B6" s="59" t="s">
        <v>18</v>
      </c>
      <c r="C6" s="59" t="s">
        <v>19</v>
      </c>
      <c r="D6" s="59" t="s">
        <v>20</v>
      </c>
      <c r="E6" s="59" t="s">
        <v>21</v>
      </c>
      <c r="F6" s="59" t="s">
        <v>22</v>
      </c>
      <c r="G6" s="59" t="s">
        <v>23</v>
      </c>
      <c r="H6" s="59" t="s">
        <v>26</v>
      </c>
      <c r="I6" s="41">
        <v>680147472</v>
      </c>
      <c r="J6" s="41">
        <v>687149796</v>
      </c>
      <c r="K6" s="41">
        <f t="shared" si="0"/>
        <v>683648634</v>
      </c>
      <c r="L6" s="41">
        <f t="shared" ref="L6:L25" si="1">((I6/$H$1)+(J6/$J$1))/2</f>
        <v>5950750.5334192161</v>
      </c>
      <c r="M6" s="33" t="s">
        <v>103</v>
      </c>
      <c r="N6" s="16"/>
    </row>
    <row r="7" spans="1:14" ht="39" x14ac:dyDescent="0.35">
      <c r="A7" s="5" t="s">
        <v>27</v>
      </c>
      <c r="B7" s="59" t="s">
        <v>18</v>
      </c>
      <c r="C7" s="59" t="s">
        <v>19</v>
      </c>
      <c r="D7" s="59" t="s">
        <v>28</v>
      </c>
      <c r="E7" s="59" t="s">
        <v>21</v>
      </c>
      <c r="F7" s="59" t="s">
        <v>22</v>
      </c>
      <c r="G7" s="59" t="s">
        <v>23</v>
      </c>
      <c r="H7" s="59" t="s">
        <v>24</v>
      </c>
      <c r="I7" s="41">
        <v>52578988</v>
      </c>
      <c r="J7" s="41">
        <v>45956355</v>
      </c>
      <c r="K7" s="41">
        <f t="shared" si="0"/>
        <v>49267671.5</v>
      </c>
      <c r="L7" s="41">
        <f t="shared" si="1"/>
        <v>429321.85863692523</v>
      </c>
      <c r="M7" s="33" t="s">
        <v>103</v>
      </c>
      <c r="N7" s="16"/>
    </row>
    <row r="8" spans="1:14" ht="39" x14ac:dyDescent="0.35">
      <c r="A8" s="5" t="s">
        <v>27</v>
      </c>
      <c r="B8" s="59" t="s">
        <v>18</v>
      </c>
      <c r="C8" s="59" t="s">
        <v>19</v>
      </c>
      <c r="D8" s="59" t="s">
        <v>28</v>
      </c>
      <c r="E8" s="59" t="s">
        <v>21</v>
      </c>
      <c r="F8" s="59" t="s">
        <v>22</v>
      </c>
      <c r="G8" s="59" t="s">
        <v>23</v>
      </c>
      <c r="H8" s="59" t="s">
        <v>25</v>
      </c>
      <c r="I8" s="41">
        <v>451138530</v>
      </c>
      <c r="J8" s="41">
        <v>376078570</v>
      </c>
      <c r="K8" s="41">
        <f t="shared" si="0"/>
        <v>413608550</v>
      </c>
      <c r="L8" s="41">
        <f t="shared" si="1"/>
        <v>3605514.031602581</v>
      </c>
      <c r="M8" s="33" t="s">
        <v>103</v>
      </c>
      <c r="N8" s="16"/>
    </row>
    <row r="9" spans="1:14" ht="39" x14ac:dyDescent="0.35">
      <c r="A9" s="5" t="s">
        <v>27</v>
      </c>
      <c r="B9" s="59" t="s">
        <v>18</v>
      </c>
      <c r="C9" s="59" t="s">
        <v>19</v>
      </c>
      <c r="D9" s="59" t="s">
        <v>28</v>
      </c>
      <c r="E9" s="59" t="s">
        <v>21</v>
      </c>
      <c r="F9" s="59" t="s">
        <v>22</v>
      </c>
      <c r="G9" s="59" t="s">
        <v>23</v>
      </c>
      <c r="H9" s="59" t="s">
        <v>26</v>
      </c>
      <c r="I9" s="41">
        <v>1071282482</v>
      </c>
      <c r="J9" s="41">
        <v>926965075</v>
      </c>
      <c r="K9" s="41">
        <f t="shared" si="0"/>
        <v>999123778.5</v>
      </c>
      <c r="L9" s="41">
        <f t="shared" si="1"/>
        <v>8707102.2460593525</v>
      </c>
      <c r="M9" s="33" t="s">
        <v>103</v>
      </c>
      <c r="N9" s="16"/>
    </row>
    <row r="10" spans="1:14" ht="39" x14ac:dyDescent="0.35">
      <c r="A10" s="5" t="s">
        <v>29</v>
      </c>
      <c r="B10" s="59" t="s">
        <v>18</v>
      </c>
      <c r="C10" s="59" t="s">
        <v>19</v>
      </c>
      <c r="D10" s="59" t="s">
        <v>20</v>
      </c>
      <c r="E10" s="59" t="s">
        <v>21</v>
      </c>
      <c r="F10" s="59" t="s">
        <v>30</v>
      </c>
      <c r="G10" s="59" t="s">
        <v>23</v>
      </c>
      <c r="H10" s="59" t="s">
        <v>26</v>
      </c>
      <c r="I10" s="41">
        <v>0</v>
      </c>
      <c r="J10" s="41">
        <v>0</v>
      </c>
      <c r="K10" s="41">
        <v>0</v>
      </c>
      <c r="L10" s="41">
        <f t="shared" si="1"/>
        <v>0</v>
      </c>
      <c r="M10" s="33" t="s">
        <v>103</v>
      </c>
      <c r="N10" s="16" t="s">
        <v>104</v>
      </c>
    </row>
    <row r="11" spans="1:14" ht="26.5" x14ac:dyDescent="0.35">
      <c r="A11" s="5" t="s">
        <v>31</v>
      </c>
      <c r="B11" s="59" t="s">
        <v>18</v>
      </c>
      <c r="C11" s="59" t="s">
        <v>19</v>
      </c>
      <c r="D11" s="59" t="s">
        <v>20</v>
      </c>
      <c r="E11" s="59" t="s">
        <v>21</v>
      </c>
      <c r="F11" s="59" t="s">
        <v>32</v>
      </c>
      <c r="G11" s="59" t="s">
        <v>23</v>
      </c>
      <c r="H11" s="60" t="s">
        <v>24</v>
      </c>
      <c r="I11" s="41">
        <v>0</v>
      </c>
      <c r="J11" s="41">
        <v>0</v>
      </c>
      <c r="K11" s="41">
        <v>0</v>
      </c>
      <c r="L11" s="41">
        <f t="shared" si="1"/>
        <v>0</v>
      </c>
      <c r="M11" s="33" t="s">
        <v>103</v>
      </c>
      <c r="N11" s="16" t="s">
        <v>104</v>
      </c>
    </row>
    <row r="12" spans="1:14" ht="26.5" x14ac:dyDescent="0.35">
      <c r="A12" s="5" t="s">
        <v>31</v>
      </c>
      <c r="B12" s="59" t="s">
        <v>18</v>
      </c>
      <c r="C12" s="59" t="s">
        <v>19</v>
      </c>
      <c r="D12" s="59" t="s">
        <v>20</v>
      </c>
      <c r="E12" s="59" t="s">
        <v>21</v>
      </c>
      <c r="F12" s="59" t="s">
        <v>32</v>
      </c>
      <c r="G12" s="59" t="s">
        <v>23</v>
      </c>
      <c r="H12" s="60" t="s">
        <v>25</v>
      </c>
      <c r="I12" s="41">
        <v>0</v>
      </c>
      <c r="J12" s="41">
        <v>0</v>
      </c>
      <c r="K12" s="41">
        <v>0</v>
      </c>
      <c r="L12" s="41">
        <f t="shared" si="1"/>
        <v>0</v>
      </c>
      <c r="M12" s="33" t="s">
        <v>103</v>
      </c>
      <c r="N12" s="16" t="s">
        <v>104</v>
      </c>
    </row>
    <row r="13" spans="1:14" ht="26.5" x14ac:dyDescent="0.35">
      <c r="A13" s="5" t="s">
        <v>31</v>
      </c>
      <c r="B13" s="59" t="s">
        <v>18</v>
      </c>
      <c r="C13" s="59" t="s">
        <v>19</v>
      </c>
      <c r="D13" s="59" t="s">
        <v>20</v>
      </c>
      <c r="E13" s="59" t="s">
        <v>21</v>
      </c>
      <c r="F13" s="59" t="s">
        <v>32</v>
      </c>
      <c r="G13" s="59" t="s">
        <v>23</v>
      </c>
      <c r="H13" s="60" t="s">
        <v>26</v>
      </c>
      <c r="I13" s="41">
        <v>0</v>
      </c>
      <c r="J13" s="41">
        <v>0</v>
      </c>
      <c r="K13" s="41">
        <v>0</v>
      </c>
      <c r="L13" s="41">
        <f t="shared" si="1"/>
        <v>0</v>
      </c>
      <c r="M13" s="33" t="s">
        <v>103</v>
      </c>
      <c r="N13" s="16" t="s">
        <v>104</v>
      </c>
    </row>
    <row r="14" spans="1:14" ht="39" x14ac:dyDescent="0.35">
      <c r="A14" s="5" t="s">
        <v>33</v>
      </c>
      <c r="B14" s="59" t="s">
        <v>18</v>
      </c>
      <c r="C14" s="59" t="s">
        <v>19</v>
      </c>
      <c r="D14" s="59" t="s">
        <v>20</v>
      </c>
      <c r="E14" s="59" t="s">
        <v>21</v>
      </c>
      <c r="F14" s="59" t="s">
        <v>34</v>
      </c>
      <c r="G14" s="59" t="s">
        <v>23</v>
      </c>
      <c r="H14" s="59" t="s">
        <v>24</v>
      </c>
      <c r="I14" s="41">
        <v>0</v>
      </c>
      <c r="J14" s="41">
        <v>0</v>
      </c>
      <c r="K14" s="41">
        <v>0</v>
      </c>
      <c r="L14" s="41">
        <f t="shared" si="1"/>
        <v>0</v>
      </c>
      <c r="M14" s="33" t="s">
        <v>103</v>
      </c>
      <c r="N14" s="16" t="s">
        <v>104</v>
      </c>
    </row>
    <row r="15" spans="1:14" ht="39" x14ac:dyDescent="0.35">
      <c r="A15" s="5" t="s">
        <v>33</v>
      </c>
      <c r="B15" s="59" t="s">
        <v>18</v>
      </c>
      <c r="C15" s="59" t="s">
        <v>19</v>
      </c>
      <c r="D15" s="59" t="s">
        <v>20</v>
      </c>
      <c r="E15" s="59" t="s">
        <v>21</v>
      </c>
      <c r="F15" s="59" t="s">
        <v>34</v>
      </c>
      <c r="G15" s="59" t="s">
        <v>23</v>
      </c>
      <c r="H15" s="59" t="s">
        <v>25</v>
      </c>
      <c r="I15" s="41">
        <v>0</v>
      </c>
      <c r="J15" s="41">
        <v>0</v>
      </c>
      <c r="K15" s="41">
        <v>0</v>
      </c>
      <c r="L15" s="41">
        <f t="shared" si="1"/>
        <v>0</v>
      </c>
      <c r="M15" s="33" t="s">
        <v>103</v>
      </c>
      <c r="N15" s="16" t="s">
        <v>104</v>
      </c>
    </row>
    <row r="16" spans="1:14" ht="39" x14ac:dyDescent="0.35">
      <c r="A16" s="5" t="s">
        <v>33</v>
      </c>
      <c r="B16" s="59" t="s">
        <v>18</v>
      </c>
      <c r="C16" s="59" t="s">
        <v>19</v>
      </c>
      <c r="D16" s="59" t="s">
        <v>20</v>
      </c>
      <c r="E16" s="59" t="s">
        <v>21</v>
      </c>
      <c r="F16" s="59" t="s">
        <v>34</v>
      </c>
      <c r="G16" s="59" t="s">
        <v>23</v>
      </c>
      <c r="H16" s="59" t="s">
        <v>26</v>
      </c>
      <c r="I16" s="41">
        <v>0</v>
      </c>
      <c r="J16" s="41">
        <v>0</v>
      </c>
      <c r="K16" s="41">
        <v>0</v>
      </c>
      <c r="L16" s="41">
        <f t="shared" si="1"/>
        <v>0</v>
      </c>
      <c r="M16" s="33" t="s">
        <v>103</v>
      </c>
      <c r="N16" s="16" t="s">
        <v>104</v>
      </c>
    </row>
    <row r="17" spans="1:14" ht="26" x14ac:dyDescent="0.35">
      <c r="A17" s="6" t="s">
        <v>35</v>
      </c>
      <c r="B17" s="59" t="s">
        <v>18</v>
      </c>
      <c r="C17" s="59" t="s">
        <v>19</v>
      </c>
      <c r="D17" s="59" t="s">
        <v>20</v>
      </c>
      <c r="E17" s="59" t="s">
        <v>21</v>
      </c>
      <c r="F17" s="61" t="s">
        <v>32</v>
      </c>
      <c r="G17" s="59" t="s">
        <v>23</v>
      </c>
      <c r="H17" s="59" t="s">
        <v>24</v>
      </c>
      <c r="I17" s="41">
        <v>0</v>
      </c>
      <c r="J17" s="41">
        <v>0</v>
      </c>
      <c r="K17" s="41">
        <f t="shared" si="0"/>
        <v>0</v>
      </c>
      <c r="L17" s="41">
        <f t="shared" si="1"/>
        <v>0</v>
      </c>
      <c r="M17" s="33" t="s">
        <v>103</v>
      </c>
      <c r="N17" s="16"/>
    </row>
    <row r="18" spans="1:14" ht="26" x14ac:dyDescent="0.35">
      <c r="A18" s="6" t="s">
        <v>35</v>
      </c>
      <c r="B18" s="59" t="s">
        <v>18</v>
      </c>
      <c r="C18" s="59" t="s">
        <v>19</v>
      </c>
      <c r="D18" s="59" t="s">
        <v>20</v>
      </c>
      <c r="E18" s="59" t="s">
        <v>21</v>
      </c>
      <c r="F18" s="61" t="s">
        <v>32</v>
      </c>
      <c r="G18" s="59" t="s">
        <v>23</v>
      </c>
      <c r="H18" s="59" t="s">
        <v>25</v>
      </c>
      <c r="I18" s="41">
        <v>0</v>
      </c>
      <c r="J18" s="41">
        <v>0</v>
      </c>
      <c r="K18" s="41">
        <f t="shared" si="0"/>
        <v>0</v>
      </c>
      <c r="L18" s="41">
        <f t="shared" si="1"/>
        <v>0</v>
      </c>
      <c r="M18" s="33" t="s">
        <v>103</v>
      </c>
      <c r="N18" s="16"/>
    </row>
    <row r="19" spans="1:14" ht="26" x14ac:dyDescent="0.35">
      <c r="A19" s="6" t="s">
        <v>35</v>
      </c>
      <c r="B19" s="59" t="s">
        <v>18</v>
      </c>
      <c r="C19" s="59" t="s">
        <v>19</v>
      </c>
      <c r="D19" s="59" t="s">
        <v>20</v>
      </c>
      <c r="E19" s="59" t="s">
        <v>21</v>
      </c>
      <c r="F19" s="61" t="s">
        <v>32</v>
      </c>
      <c r="G19" s="59" t="s">
        <v>23</v>
      </c>
      <c r="H19" s="59" t="s">
        <v>26</v>
      </c>
      <c r="I19" s="41">
        <v>0</v>
      </c>
      <c r="J19" s="41">
        <v>0</v>
      </c>
      <c r="K19" s="41">
        <f t="shared" si="0"/>
        <v>0</v>
      </c>
      <c r="L19" s="41">
        <f t="shared" si="1"/>
        <v>0</v>
      </c>
      <c r="M19" s="33" t="s">
        <v>103</v>
      </c>
      <c r="N19" s="16"/>
    </row>
    <row r="20" spans="1:14" ht="26" x14ac:dyDescent="0.35">
      <c r="A20" s="6" t="s">
        <v>36</v>
      </c>
      <c r="B20" s="59" t="s">
        <v>18</v>
      </c>
      <c r="C20" s="59" t="s">
        <v>19</v>
      </c>
      <c r="D20" s="59" t="s">
        <v>20</v>
      </c>
      <c r="E20" s="59" t="s">
        <v>21</v>
      </c>
      <c r="F20" s="61" t="s">
        <v>32</v>
      </c>
      <c r="G20" s="59" t="s">
        <v>23</v>
      </c>
      <c r="H20" s="59" t="s">
        <v>24</v>
      </c>
      <c r="I20" s="41">
        <v>14935641</v>
      </c>
      <c r="J20" s="41">
        <v>0</v>
      </c>
      <c r="K20" s="41">
        <f t="shared" si="0"/>
        <v>7467820.5</v>
      </c>
      <c r="L20" s="41">
        <f>(I20/$H$1)/2</f>
        <v>66006.297618837169</v>
      </c>
      <c r="M20" s="33" t="s">
        <v>103</v>
      </c>
      <c r="N20" s="16"/>
    </row>
    <row r="21" spans="1:14" ht="26" x14ac:dyDescent="0.35">
      <c r="A21" s="6" t="s">
        <v>36</v>
      </c>
      <c r="B21" s="59" t="s">
        <v>18</v>
      </c>
      <c r="C21" s="59" t="s">
        <v>19</v>
      </c>
      <c r="D21" s="59" t="s">
        <v>20</v>
      </c>
      <c r="E21" s="59" t="s">
        <v>21</v>
      </c>
      <c r="F21" s="61" t="s">
        <v>32</v>
      </c>
      <c r="G21" s="59" t="s">
        <v>23</v>
      </c>
      <c r="H21" s="59" t="s">
        <v>25</v>
      </c>
      <c r="I21" s="41">
        <v>128150874</v>
      </c>
      <c r="J21" s="41">
        <v>0</v>
      </c>
      <c r="K21" s="41">
        <f t="shared" si="0"/>
        <v>64075437</v>
      </c>
      <c r="L21" s="41">
        <f>(I21/$H$1)/2</f>
        <v>566347.61972104863</v>
      </c>
      <c r="M21" s="33" t="s">
        <v>103</v>
      </c>
      <c r="N21" s="16"/>
    </row>
    <row r="22" spans="1:14" ht="26" x14ac:dyDescent="0.35">
      <c r="A22" s="6" t="s">
        <v>36</v>
      </c>
      <c r="B22" s="59" t="s">
        <v>18</v>
      </c>
      <c r="C22" s="59" t="s">
        <v>19</v>
      </c>
      <c r="D22" s="59" t="s">
        <v>20</v>
      </c>
      <c r="E22" s="59" t="s">
        <v>21</v>
      </c>
      <c r="F22" s="61" t="s">
        <v>32</v>
      </c>
      <c r="G22" s="59" t="s">
        <v>23</v>
      </c>
      <c r="H22" s="59" t="s">
        <v>26</v>
      </c>
      <c r="I22" s="41">
        <v>306913485</v>
      </c>
      <c r="J22" s="41">
        <v>0</v>
      </c>
      <c r="K22" s="41">
        <f t="shared" si="0"/>
        <v>153456742.5</v>
      </c>
      <c r="L22" s="41">
        <f>(I22/$H$1)/2</f>
        <v>1356367.8207145256</v>
      </c>
      <c r="M22" s="33" t="s">
        <v>103</v>
      </c>
      <c r="N22" s="16"/>
    </row>
    <row r="23" spans="1:14" ht="26" x14ac:dyDescent="0.35">
      <c r="A23" s="6" t="s">
        <v>37</v>
      </c>
      <c r="B23" s="59" t="s">
        <v>18</v>
      </c>
      <c r="C23" s="59" t="s">
        <v>19</v>
      </c>
      <c r="D23" s="59" t="s">
        <v>20</v>
      </c>
      <c r="E23" s="59" t="s">
        <v>21</v>
      </c>
      <c r="F23" s="62" t="s">
        <v>22</v>
      </c>
      <c r="G23" s="59" t="s">
        <v>23</v>
      </c>
      <c r="H23" s="59" t="s">
        <v>24</v>
      </c>
      <c r="I23" s="41">
        <v>45337969</v>
      </c>
      <c r="J23" s="41">
        <v>44906489</v>
      </c>
      <c r="K23" s="41">
        <f t="shared" si="0"/>
        <v>45122229</v>
      </c>
      <c r="L23" s="41">
        <f t="shared" si="1"/>
        <v>392821.61935373815</v>
      </c>
      <c r="M23" s="33" t="s">
        <v>103</v>
      </c>
      <c r="N23" s="16"/>
    </row>
    <row r="24" spans="1:14" ht="26" x14ac:dyDescent="0.35">
      <c r="A24" s="6" t="s">
        <v>37</v>
      </c>
      <c r="B24" s="59" t="s">
        <v>18</v>
      </c>
      <c r="C24" s="59" t="s">
        <v>19</v>
      </c>
      <c r="D24" s="59" t="s">
        <v>20</v>
      </c>
      <c r="E24" s="59" t="s">
        <v>21</v>
      </c>
      <c r="F24" s="62" t="s">
        <v>22</v>
      </c>
      <c r="G24" s="59" t="s">
        <v>23</v>
      </c>
      <c r="H24" s="59" t="s">
        <v>25</v>
      </c>
      <c r="I24" s="41">
        <v>389009096</v>
      </c>
      <c r="J24" s="41">
        <v>367487113</v>
      </c>
      <c r="K24" s="41">
        <f t="shared" si="0"/>
        <v>378248104.5</v>
      </c>
      <c r="L24" s="41">
        <f t="shared" si="1"/>
        <v>3294119.9268730907</v>
      </c>
      <c r="M24" s="33" t="s">
        <v>103</v>
      </c>
      <c r="N24" s="16"/>
    </row>
    <row r="25" spans="1:14" ht="26" x14ac:dyDescent="0.35">
      <c r="A25" s="6" t="s">
        <v>37</v>
      </c>
      <c r="B25" s="59" t="s">
        <v>18</v>
      </c>
      <c r="C25" s="59" t="s">
        <v>19</v>
      </c>
      <c r="D25" s="59" t="s">
        <v>20</v>
      </c>
      <c r="E25" s="59" t="s">
        <v>21</v>
      </c>
      <c r="F25" s="62" t="s">
        <v>22</v>
      </c>
      <c r="G25" s="59" t="s">
        <v>23</v>
      </c>
      <c r="H25" s="59" t="s">
        <v>26</v>
      </c>
      <c r="I25" s="41">
        <v>1025191559</v>
      </c>
      <c r="J25" s="41">
        <v>931652935</v>
      </c>
      <c r="K25" s="41">
        <v>913606398</v>
      </c>
      <c r="L25" s="41">
        <f t="shared" si="1"/>
        <v>8523499.6383461505</v>
      </c>
      <c r="M25" s="33" t="s">
        <v>103</v>
      </c>
      <c r="N25" s="16"/>
    </row>
    <row r="26" spans="1:14" ht="39.5" x14ac:dyDescent="0.35">
      <c r="A26" s="6" t="s">
        <v>38</v>
      </c>
      <c r="B26" s="59" t="s">
        <v>18</v>
      </c>
      <c r="C26" s="59" t="s">
        <v>19</v>
      </c>
      <c r="D26" s="59" t="s">
        <v>20</v>
      </c>
      <c r="E26" s="59" t="s">
        <v>21</v>
      </c>
      <c r="F26" s="62" t="s">
        <v>22</v>
      </c>
      <c r="G26" s="59" t="s">
        <v>23</v>
      </c>
      <c r="H26" s="59" t="s">
        <v>24</v>
      </c>
      <c r="I26" s="41">
        <v>46192929</v>
      </c>
      <c r="J26" s="41" t="s">
        <v>125</v>
      </c>
      <c r="K26" s="41">
        <f t="shared" si="0"/>
        <v>46192929</v>
      </c>
      <c r="L26" s="41">
        <f t="shared" ref="L26:L28" si="2">(I26/$H$1)</f>
        <v>408288.36465201789</v>
      </c>
      <c r="M26" s="33" t="s">
        <v>103</v>
      </c>
      <c r="N26" s="16" t="s">
        <v>105</v>
      </c>
    </row>
    <row r="27" spans="1:14" ht="39.5" x14ac:dyDescent="0.35">
      <c r="A27" s="6" t="s">
        <v>38</v>
      </c>
      <c r="B27" s="59" t="s">
        <v>18</v>
      </c>
      <c r="C27" s="59" t="s">
        <v>19</v>
      </c>
      <c r="D27" s="59" t="s">
        <v>20</v>
      </c>
      <c r="E27" s="59" t="s">
        <v>21</v>
      </c>
      <c r="F27" s="62" t="s">
        <v>22</v>
      </c>
      <c r="G27" s="59" t="s">
        <v>23</v>
      </c>
      <c r="H27" s="59" t="s">
        <v>25</v>
      </c>
      <c r="I27" s="41">
        <v>396344831</v>
      </c>
      <c r="J27" s="41" t="s">
        <v>125</v>
      </c>
      <c r="K27" s="41">
        <f t="shared" si="0"/>
        <v>396344831</v>
      </c>
      <c r="L27" s="41">
        <f t="shared" si="2"/>
        <v>3503198.1385564529</v>
      </c>
      <c r="M27" s="33" t="s">
        <v>103</v>
      </c>
      <c r="N27" s="16" t="s">
        <v>105</v>
      </c>
    </row>
    <row r="28" spans="1:14" ht="39.5" x14ac:dyDescent="0.35">
      <c r="A28" s="6" t="s">
        <v>38</v>
      </c>
      <c r="B28" s="59" t="s">
        <v>18</v>
      </c>
      <c r="C28" s="59" t="s">
        <v>19</v>
      </c>
      <c r="D28" s="59" t="s">
        <v>20</v>
      </c>
      <c r="E28" s="59" t="s">
        <v>21</v>
      </c>
      <c r="F28" s="62" t="s">
        <v>22</v>
      </c>
      <c r="G28" s="59" t="s">
        <v>23</v>
      </c>
      <c r="H28" s="63" t="s">
        <v>26</v>
      </c>
      <c r="I28" s="41">
        <v>941168281</v>
      </c>
      <c r="J28" s="41" t="s">
        <v>125</v>
      </c>
      <c r="K28" s="41">
        <f t="shared" si="0"/>
        <v>941168281</v>
      </c>
      <c r="L28" s="41">
        <f t="shared" si="2"/>
        <v>8318763.6426311228</v>
      </c>
      <c r="M28" s="33" t="s">
        <v>103</v>
      </c>
      <c r="N28" s="16" t="s">
        <v>105</v>
      </c>
    </row>
    <row r="29" spans="1:14" ht="26.5" x14ac:dyDescent="0.35">
      <c r="A29" s="6" t="s">
        <v>39</v>
      </c>
      <c r="B29" s="59" t="s">
        <v>18</v>
      </c>
      <c r="C29" s="59" t="s">
        <v>19</v>
      </c>
      <c r="D29" s="59" t="s">
        <v>20</v>
      </c>
      <c r="E29" s="59" t="s">
        <v>21</v>
      </c>
      <c r="F29" s="61" t="s">
        <v>32</v>
      </c>
      <c r="G29" s="59" t="s">
        <v>23</v>
      </c>
      <c r="H29" s="63"/>
      <c r="I29" s="41">
        <v>1139000000</v>
      </c>
      <c r="J29" s="41">
        <v>0</v>
      </c>
      <c r="K29" s="41">
        <f t="shared" si="0"/>
        <v>569500000</v>
      </c>
      <c r="L29" s="41">
        <f>(I29/$H$1)/2</f>
        <v>5033675.688097721</v>
      </c>
      <c r="M29" s="33" t="s">
        <v>103</v>
      </c>
      <c r="N29" s="16" t="s">
        <v>109</v>
      </c>
    </row>
    <row r="30" spans="1:14" ht="26.5" x14ac:dyDescent="0.35">
      <c r="A30" s="6" t="s">
        <v>40</v>
      </c>
      <c r="B30" s="59" t="s">
        <v>18</v>
      </c>
      <c r="C30" s="59" t="s">
        <v>19</v>
      </c>
      <c r="D30" s="59" t="s">
        <v>20</v>
      </c>
      <c r="E30" s="59" t="s">
        <v>41</v>
      </c>
      <c r="F30" s="61" t="s">
        <v>32</v>
      </c>
      <c r="G30" s="59" t="s">
        <v>23</v>
      </c>
      <c r="H30" s="63" t="s">
        <v>24</v>
      </c>
      <c r="I30" s="41">
        <v>30966563</v>
      </c>
      <c r="J30" s="41">
        <v>0</v>
      </c>
      <c r="K30" s="41">
        <f t="shared" si="0"/>
        <v>15483281.5</v>
      </c>
      <c r="L30" s="41">
        <f>(I30/$H$1)/2</f>
        <v>136853.0599798476</v>
      </c>
      <c r="M30" s="33" t="s">
        <v>103</v>
      </c>
      <c r="N30" s="16" t="s">
        <v>109</v>
      </c>
    </row>
    <row r="31" spans="1:14" ht="26.5" x14ac:dyDescent="0.35">
      <c r="A31" s="6" t="s">
        <v>40</v>
      </c>
      <c r="B31" s="59" t="s">
        <v>18</v>
      </c>
      <c r="C31" s="59" t="s">
        <v>19</v>
      </c>
      <c r="D31" s="59" t="s">
        <v>20</v>
      </c>
      <c r="E31" s="59" t="s">
        <v>41</v>
      </c>
      <c r="F31" s="61" t="s">
        <v>32</v>
      </c>
      <c r="G31" s="59" t="s">
        <v>23</v>
      </c>
      <c r="H31" s="63" t="s">
        <v>25</v>
      </c>
      <c r="I31" s="41">
        <v>265699478</v>
      </c>
      <c r="J31" s="41">
        <v>0</v>
      </c>
      <c r="K31" s="41">
        <f t="shared" si="0"/>
        <v>132849739</v>
      </c>
      <c r="L31" s="41">
        <f>(I31/$H$1)/2</f>
        <v>1174227.3948629107</v>
      </c>
      <c r="M31" s="33" t="s">
        <v>103</v>
      </c>
      <c r="N31" s="16" t="s">
        <v>109</v>
      </c>
    </row>
    <row r="32" spans="1:14" ht="26.5" x14ac:dyDescent="0.35">
      <c r="A32" s="6" t="s">
        <v>40</v>
      </c>
      <c r="B32" s="59" t="s">
        <v>18</v>
      </c>
      <c r="C32" s="59" t="s">
        <v>19</v>
      </c>
      <c r="D32" s="59" t="s">
        <v>20</v>
      </c>
      <c r="E32" s="59" t="s">
        <v>41</v>
      </c>
      <c r="F32" s="61" t="s">
        <v>32</v>
      </c>
      <c r="G32" s="59" t="s">
        <v>23</v>
      </c>
      <c r="H32" s="63" t="s">
        <v>26</v>
      </c>
      <c r="I32" s="41">
        <v>636333959</v>
      </c>
      <c r="J32" s="41">
        <v>0</v>
      </c>
      <c r="K32" s="41">
        <f t="shared" si="0"/>
        <v>318166979.5</v>
      </c>
      <c r="L32" s="41">
        <f>(I32/$H$1)/2</f>
        <v>2812202.6153900544</v>
      </c>
      <c r="M32" s="33" t="s">
        <v>103</v>
      </c>
      <c r="N32" s="16" t="s">
        <v>109</v>
      </c>
    </row>
    <row r="33" spans="1:14" ht="26" x14ac:dyDescent="0.35">
      <c r="A33" s="17" t="s">
        <v>42</v>
      </c>
      <c r="B33" s="64" t="s">
        <v>18</v>
      </c>
      <c r="C33" s="64" t="s">
        <v>19</v>
      </c>
      <c r="D33" s="64" t="s">
        <v>20</v>
      </c>
      <c r="E33" s="64" t="s">
        <v>21</v>
      </c>
      <c r="F33" s="65" t="s">
        <v>30</v>
      </c>
      <c r="G33" s="64" t="s">
        <v>23</v>
      </c>
      <c r="H33" s="66" t="s">
        <v>26</v>
      </c>
      <c r="I33" s="42">
        <v>2480000000</v>
      </c>
      <c r="J33" s="42">
        <v>0</v>
      </c>
      <c r="K33" s="42">
        <f t="shared" si="0"/>
        <v>1240000000</v>
      </c>
      <c r="L33" s="41">
        <f>(I33/$H$1)/2</f>
        <v>10960066.467499867</v>
      </c>
      <c r="M33" s="33" t="s">
        <v>103</v>
      </c>
      <c r="N33" s="16"/>
    </row>
    <row r="34" spans="1:14" ht="14" thickBot="1" x14ac:dyDescent="0.4">
      <c r="I34" s="7"/>
      <c r="J34" s="7"/>
      <c r="K34" s="7"/>
      <c r="L34" s="7"/>
    </row>
    <row r="35" spans="1:14" s="44" customFormat="1" ht="15" thickBot="1" x14ac:dyDescent="0.4">
      <c r="A35" s="43" t="s">
        <v>6</v>
      </c>
      <c r="H35" s="48"/>
      <c r="I35" s="45">
        <f t="shared" ref="I35:J35" si="3">SUM(I4:I33)</f>
        <v>10420212784</v>
      </c>
      <c r="J35" s="45">
        <f t="shared" si="3"/>
        <v>3693046538</v>
      </c>
      <c r="K35" s="45">
        <f>SUM(K4:K33)</f>
        <v>7683666832.5</v>
      </c>
      <c r="L35" s="46">
        <f>SUM(L4:L33)</f>
        <v>67993319.22154811</v>
      </c>
      <c r="M35" s="47"/>
      <c r="N35" s="48"/>
    </row>
    <row r="36" spans="1:14" x14ac:dyDescent="0.35">
      <c r="I36" s="7"/>
      <c r="J36" s="7"/>
      <c r="K36" s="7"/>
      <c r="L36" s="10"/>
    </row>
    <row r="37" spans="1:14" x14ac:dyDescent="0.35">
      <c r="A37" s="23" t="s">
        <v>107</v>
      </c>
    </row>
  </sheetData>
  <autoFilter ref="B3:H3" xr:uid="{E30B3219-13F8-4F78-858D-5D0DF317BEC4}"/>
  <hyperlinks>
    <hyperlink ref="M4" r:id="rId1" xr:uid="{00000000-0004-0000-0100-000000000000}"/>
    <hyperlink ref="M5:M33" r:id="rId2" display="OECD (2019)" xr:uid="{00000000-0004-0000-0100-000001000000}"/>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zoomScale="90" zoomScaleNormal="90" workbookViewId="0"/>
  </sheetViews>
  <sheetFormatPr defaultRowHeight="13.5" x14ac:dyDescent="0.35"/>
  <cols>
    <col min="1" max="1" width="72.3984375" customWidth="1"/>
    <col min="2" max="2" width="16.59765625" customWidth="1"/>
    <col min="3" max="3" width="12.09765625" customWidth="1"/>
    <col min="4" max="4" width="10.8984375" customWidth="1"/>
    <col min="5" max="5" width="13.3984375" customWidth="1"/>
    <col min="6" max="6" width="12.3984375" customWidth="1"/>
  </cols>
  <sheetData>
    <row r="1" spans="1:1" ht="15.5" x14ac:dyDescent="0.35">
      <c r="A1" s="51" t="s">
        <v>43</v>
      </c>
    </row>
    <row r="3" spans="1:1" x14ac:dyDescent="0.35">
      <c r="A3" s="25"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9"/>
  <sheetViews>
    <sheetView zoomScale="90" zoomScaleNormal="90" workbookViewId="0"/>
  </sheetViews>
  <sheetFormatPr defaultColWidth="8.8984375" defaultRowHeight="13.5" x14ac:dyDescent="0.35"/>
  <cols>
    <col min="1" max="1" width="30.59765625" style="1" customWidth="1"/>
    <col min="2" max="2" width="24.59765625" style="55" customWidth="1"/>
    <col min="3" max="3" width="25.296875" style="8" customWidth="1"/>
    <col min="4" max="4" width="20.296875" style="8" customWidth="1"/>
    <col min="5" max="5" width="13.09765625" style="8" customWidth="1"/>
    <col min="6" max="6" width="27.09765625" style="8" customWidth="1"/>
    <col min="7" max="7" width="17.296875" style="8" customWidth="1"/>
    <col min="8" max="8" width="18.09765625" style="8" customWidth="1"/>
    <col min="9" max="10" width="19.3984375" style="8" customWidth="1"/>
    <col min="11" max="11" width="35.59765625" style="8" customWidth="1"/>
    <col min="12" max="16384" width="8.8984375" style="8"/>
  </cols>
  <sheetData>
    <row r="1" spans="1:11" ht="16" thickBot="1" x14ac:dyDescent="0.4">
      <c r="A1" s="51" t="s">
        <v>3</v>
      </c>
      <c r="C1" s="9" t="s">
        <v>106</v>
      </c>
      <c r="D1" s="21">
        <v>113.13800000000001</v>
      </c>
      <c r="E1" s="20">
        <v>2017</v>
      </c>
      <c r="F1" s="22">
        <v>116.667</v>
      </c>
    </row>
    <row r="2" spans="1:11" s="13" customFormat="1" x14ac:dyDescent="0.35">
      <c r="A2" s="27"/>
      <c r="B2" s="56"/>
    </row>
    <row r="3" spans="1:11" s="1" customFormat="1" ht="39" x14ac:dyDescent="0.35">
      <c r="A3" s="26" t="s">
        <v>7</v>
      </c>
      <c r="B3" s="26" t="s">
        <v>44</v>
      </c>
      <c r="C3" s="26" t="s">
        <v>9</v>
      </c>
      <c r="D3" s="26" t="s">
        <v>12</v>
      </c>
      <c r="E3" s="26" t="s">
        <v>13</v>
      </c>
      <c r="F3" s="26" t="s">
        <v>45</v>
      </c>
      <c r="G3" s="26" t="s">
        <v>46</v>
      </c>
      <c r="H3" s="26" t="s">
        <v>47</v>
      </c>
      <c r="I3" s="26" t="s">
        <v>48</v>
      </c>
      <c r="J3" s="26" t="s">
        <v>124</v>
      </c>
      <c r="K3" s="69" t="s">
        <v>15</v>
      </c>
    </row>
    <row r="4" spans="1:11" s="12" customFormat="1" ht="27" customHeight="1" x14ac:dyDescent="0.35">
      <c r="A4" s="28" t="s">
        <v>49</v>
      </c>
      <c r="B4" s="52" t="s">
        <v>50</v>
      </c>
      <c r="C4" s="53" t="s">
        <v>51</v>
      </c>
      <c r="D4" s="54" t="s">
        <v>52</v>
      </c>
      <c r="E4" s="53" t="s">
        <v>23</v>
      </c>
      <c r="F4" s="53" t="s">
        <v>57</v>
      </c>
      <c r="G4" s="40">
        <v>50000000</v>
      </c>
      <c r="H4" s="40"/>
      <c r="I4" s="40">
        <f>SUM(G4:H4)/2</f>
        <v>25000000</v>
      </c>
      <c r="J4" s="40">
        <f>((G4*$D$1)+(H4*$F$1))/2</f>
        <v>2828450000</v>
      </c>
      <c r="K4" s="11" t="s">
        <v>53</v>
      </c>
    </row>
    <row r="5" spans="1:11" s="12" customFormat="1" ht="40.5" customHeight="1" x14ac:dyDescent="0.35">
      <c r="A5" s="28" t="s">
        <v>54</v>
      </c>
      <c r="B5" s="52" t="s">
        <v>55</v>
      </c>
      <c r="C5" s="53" t="s">
        <v>56</v>
      </c>
      <c r="D5" s="54" t="s">
        <v>52</v>
      </c>
      <c r="E5" s="53" t="s">
        <v>23</v>
      </c>
      <c r="F5" s="53" t="s">
        <v>57</v>
      </c>
      <c r="G5" s="40">
        <v>1678000000</v>
      </c>
      <c r="H5" s="40"/>
      <c r="I5" s="40">
        <f t="shared" ref="I5:I25" si="0">SUM(G5:H5)/2</f>
        <v>839000000</v>
      </c>
      <c r="J5" s="40">
        <f t="shared" ref="J5:J25" si="1">((G5*$D$1)+(H5*$F$1))/2</f>
        <v>94922782000</v>
      </c>
      <c r="K5" s="15" t="s">
        <v>58</v>
      </c>
    </row>
    <row r="6" spans="1:11" s="12" customFormat="1" ht="39" x14ac:dyDescent="0.35">
      <c r="A6" s="28" t="s">
        <v>59</v>
      </c>
      <c r="B6" s="52" t="s">
        <v>50</v>
      </c>
      <c r="C6" s="53" t="s">
        <v>51</v>
      </c>
      <c r="D6" s="54" t="s">
        <v>52</v>
      </c>
      <c r="E6" s="53" t="s">
        <v>23</v>
      </c>
      <c r="F6" s="53" t="s">
        <v>60</v>
      </c>
      <c r="G6" s="40">
        <v>1677610000</v>
      </c>
      <c r="H6" s="40"/>
      <c r="I6" s="40">
        <f t="shared" si="0"/>
        <v>838805000</v>
      </c>
      <c r="J6" s="40">
        <f t="shared" si="1"/>
        <v>94900720090</v>
      </c>
      <c r="K6" s="15" t="s">
        <v>61</v>
      </c>
    </row>
    <row r="7" spans="1:11" s="12" customFormat="1" ht="26" x14ac:dyDescent="0.35">
      <c r="A7" s="28" t="s">
        <v>62</v>
      </c>
      <c r="B7" s="52" t="s">
        <v>50</v>
      </c>
      <c r="C7" s="53" t="s">
        <v>51</v>
      </c>
      <c r="D7" s="53" t="s">
        <v>22</v>
      </c>
      <c r="E7" s="53" t="s">
        <v>23</v>
      </c>
      <c r="F7" s="53" t="s">
        <v>60</v>
      </c>
      <c r="G7" s="40">
        <v>24000000</v>
      </c>
      <c r="H7" s="40"/>
      <c r="I7" s="40">
        <f t="shared" si="0"/>
        <v>12000000</v>
      </c>
      <c r="J7" s="40">
        <f t="shared" si="1"/>
        <v>1357656000</v>
      </c>
      <c r="K7" s="15" t="s">
        <v>63</v>
      </c>
    </row>
    <row r="8" spans="1:11" s="12" customFormat="1" ht="26" x14ac:dyDescent="0.35">
      <c r="A8" s="28" t="s">
        <v>64</v>
      </c>
      <c r="B8" s="52" t="s">
        <v>65</v>
      </c>
      <c r="C8" s="53" t="s">
        <v>66</v>
      </c>
      <c r="D8" s="53" t="s">
        <v>5</v>
      </c>
      <c r="E8" s="53" t="s">
        <v>23</v>
      </c>
      <c r="F8" s="53" t="s">
        <v>60</v>
      </c>
      <c r="G8" s="40">
        <v>3843580</v>
      </c>
      <c r="H8" s="40"/>
      <c r="I8" s="40">
        <f t="shared" si="0"/>
        <v>1921790</v>
      </c>
      <c r="J8" s="40">
        <f t="shared" si="1"/>
        <v>217427477.02000001</v>
      </c>
      <c r="K8" s="15" t="s">
        <v>67</v>
      </c>
    </row>
    <row r="9" spans="1:11" s="12" customFormat="1" ht="39" x14ac:dyDescent="0.35">
      <c r="A9" s="28" t="s">
        <v>68</v>
      </c>
      <c r="B9" s="52" t="s">
        <v>69</v>
      </c>
      <c r="C9" s="53" t="s">
        <v>51</v>
      </c>
      <c r="D9" s="54" t="s">
        <v>52</v>
      </c>
      <c r="E9" s="53" t="s">
        <v>23</v>
      </c>
      <c r="F9" s="53" t="s">
        <v>70</v>
      </c>
      <c r="G9" s="40">
        <v>369779000</v>
      </c>
      <c r="H9" s="40"/>
      <c r="I9" s="40">
        <f t="shared" si="0"/>
        <v>184889500</v>
      </c>
      <c r="J9" s="40">
        <f t="shared" si="1"/>
        <v>20918028251</v>
      </c>
      <c r="K9" s="15" t="s">
        <v>71</v>
      </c>
    </row>
    <row r="10" spans="1:11" s="12" customFormat="1" ht="26" x14ac:dyDescent="0.35">
      <c r="A10" s="28" t="s">
        <v>72</v>
      </c>
      <c r="B10" s="52" t="s">
        <v>50</v>
      </c>
      <c r="C10" s="53" t="s">
        <v>51</v>
      </c>
      <c r="D10" s="54" t="s">
        <v>52</v>
      </c>
      <c r="E10" s="53" t="s">
        <v>23</v>
      </c>
      <c r="F10" s="53" t="s">
        <v>73</v>
      </c>
      <c r="G10" s="40">
        <v>2052000000</v>
      </c>
      <c r="H10" s="40"/>
      <c r="I10" s="40">
        <f t="shared" si="0"/>
        <v>1026000000</v>
      </c>
      <c r="J10" s="40">
        <f t="shared" si="1"/>
        <v>116079588000</v>
      </c>
      <c r="K10" s="15" t="s">
        <v>74</v>
      </c>
    </row>
    <row r="11" spans="1:11" s="12" customFormat="1" ht="39" x14ac:dyDescent="0.35">
      <c r="A11" s="28" t="s">
        <v>75</v>
      </c>
      <c r="B11" s="52" t="s">
        <v>69</v>
      </c>
      <c r="C11" s="53" t="s">
        <v>51</v>
      </c>
      <c r="D11" s="54" t="s">
        <v>52</v>
      </c>
      <c r="E11" s="53" t="s">
        <v>23</v>
      </c>
      <c r="F11" s="53" t="s">
        <v>60</v>
      </c>
      <c r="G11" s="40">
        <v>500457000</v>
      </c>
      <c r="H11" s="40"/>
      <c r="I11" s="40">
        <f t="shared" si="0"/>
        <v>250228500</v>
      </c>
      <c r="J11" s="40">
        <f t="shared" si="1"/>
        <v>28310352033</v>
      </c>
      <c r="K11" s="15" t="s">
        <v>76</v>
      </c>
    </row>
    <row r="12" spans="1:11" s="12" customFormat="1" ht="26" x14ac:dyDescent="0.35">
      <c r="A12" s="28" t="s">
        <v>77</v>
      </c>
      <c r="B12" s="52" t="s">
        <v>65</v>
      </c>
      <c r="C12" s="53" t="s">
        <v>66</v>
      </c>
      <c r="D12" s="54" t="s">
        <v>5</v>
      </c>
      <c r="E12" s="53" t="s">
        <v>23</v>
      </c>
      <c r="F12" s="53" t="s">
        <v>57</v>
      </c>
      <c r="G12" s="40">
        <v>1469120</v>
      </c>
      <c r="H12" s="40"/>
      <c r="I12" s="40">
        <f t="shared" si="0"/>
        <v>734560</v>
      </c>
      <c r="J12" s="40">
        <f t="shared" si="1"/>
        <v>83106649.280000001</v>
      </c>
      <c r="K12" s="15" t="s">
        <v>78</v>
      </c>
    </row>
    <row r="13" spans="1:11" s="12" customFormat="1" ht="26" x14ac:dyDescent="0.35">
      <c r="A13" s="28" t="s">
        <v>79</v>
      </c>
      <c r="B13" s="57" t="s">
        <v>55</v>
      </c>
      <c r="C13" s="53" t="s">
        <v>56</v>
      </c>
      <c r="D13" s="54" t="s">
        <v>80</v>
      </c>
      <c r="E13" s="53" t="s">
        <v>23</v>
      </c>
      <c r="F13" s="53" t="s">
        <v>81</v>
      </c>
      <c r="G13" s="40"/>
      <c r="H13" s="40">
        <v>1000000000</v>
      </c>
      <c r="I13" s="40">
        <f t="shared" si="0"/>
        <v>500000000</v>
      </c>
      <c r="J13" s="40">
        <f t="shared" si="1"/>
        <v>58333500000</v>
      </c>
      <c r="K13" s="15" t="s">
        <v>82</v>
      </c>
    </row>
    <row r="14" spans="1:11" s="12" customFormat="1" ht="26" x14ac:dyDescent="0.35">
      <c r="A14" s="28" t="s">
        <v>79</v>
      </c>
      <c r="B14" s="57" t="s">
        <v>50</v>
      </c>
      <c r="C14" s="53" t="s">
        <v>51</v>
      </c>
      <c r="D14" s="54" t="s">
        <v>80</v>
      </c>
      <c r="E14" s="53" t="s">
        <v>23</v>
      </c>
      <c r="F14" s="53" t="s">
        <v>83</v>
      </c>
      <c r="G14" s="40"/>
      <c r="H14" s="40">
        <v>1030000000</v>
      </c>
      <c r="I14" s="40">
        <f t="shared" si="0"/>
        <v>515000000</v>
      </c>
      <c r="J14" s="40">
        <f t="shared" si="1"/>
        <v>60083505000</v>
      </c>
      <c r="K14" s="15" t="s">
        <v>84</v>
      </c>
    </row>
    <row r="15" spans="1:11" s="12" customFormat="1" ht="26" x14ac:dyDescent="0.35">
      <c r="A15" s="28" t="s">
        <v>85</v>
      </c>
      <c r="B15" s="57" t="s">
        <v>55</v>
      </c>
      <c r="C15" s="53" t="s">
        <v>56</v>
      </c>
      <c r="D15" s="54" t="s">
        <v>52</v>
      </c>
      <c r="E15" s="53" t="s">
        <v>23</v>
      </c>
      <c r="F15" s="53" t="s">
        <v>83</v>
      </c>
      <c r="G15" s="40"/>
      <c r="H15" s="40">
        <v>487200000</v>
      </c>
      <c r="I15" s="40">
        <f t="shared" si="0"/>
        <v>243600000</v>
      </c>
      <c r="J15" s="40">
        <f t="shared" si="1"/>
        <v>28420081200</v>
      </c>
      <c r="K15" s="15" t="s">
        <v>86</v>
      </c>
    </row>
    <row r="16" spans="1:11" s="12" customFormat="1" ht="26" x14ac:dyDescent="0.35">
      <c r="A16" s="28" t="s">
        <v>87</v>
      </c>
      <c r="B16" s="57" t="s">
        <v>55</v>
      </c>
      <c r="C16" s="53" t="s">
        <v>56</v>
      </c>
      <c r="D16" s="54" t="s">
        <v>52</v>
      </c>
      <c r="E16" s="53" t="s">
        <v>23</v>
      </c>
      <c r="F16" s="53" t="s">
        <v>60</v>
      </c>
      <c r="G16" s="40"/>
      <c r="H16" s="40">
        <v>95779400</v>
      </c>
      <c r="I16" s="40">
        <f t="shared" si="0"/>
        <v>47889700</v>
      </c>
      <c r="J16" s="40">
        <f t="shared" si="1"/>
        <v>5587147629.8999996</v>
      </c>
      <c r="K16" s="15" t="s">
        <v>88</v>
      </c>
    </row>
    <row r="17" spans="1:11" s="12" customFormat="1" ht="26" x14ac:dyDescent="0.35">
      <c r="A17" s="28" t="s">
        <v>89</v>
      </c>
      <c r="B17" s="57" t="s">
        <v>110</v>
      </c>
      <c r="C17" s="53" t="s">
        <v>51</v>
      </c>
      <c r="D17" s="54" t="s">
        <v>52</v>
      </c>
      <c r="E17" s="53" t="s">
        <v>23</v>
      </c>
      <c r="F17" s="53" t="s">
        <v>73</v>
      </c>
      <c r="G17" s="40"/>
      <c r="H17" s="40">
        <v>230140000</v>
      </c>
      <c r="I17" s="40">
        <f t="shared" si="0"/>
        <v>115070000</v>
      </c>
      <c r="J17" s="40">
        <f t="shared" si="1"/>
        <v>13424871690</v>
      </c>
      <c r="K17" s="15" t="s">
        <v>90</v>
      </c>
    </row>
    <row r="18" spans="1:11" s="12" customFormat="1" ht="39" x14ac:dyDescent="0.35">
      <c r="A18" s="28" t="s">
        <v>91</v>
      </c>
      <c r="B18" s="57" t="s">
        <v>69</v>
      </c>
      <c r="C18" s="53" t="s">
        <v>51</v>
      </c>
      <c r="D18" s="54" t="s">
        <v>52</v>
      </c>
      <c r="E18" s="53" t="s">
        <v>23</v>
      </c>
      <c r="F18" s="53" t="s">
        <v>73</v>
      </c>
      <c r="G18" s="40"/>
      <c r="H18" s="40">
        <v>95779400</v>
      </c>
      <c r="I18" s="40">
        <f t="shared" si="0"/>
        <v>47889700</v>
      </c>
      <c r="J18" s="40">
        <f t="shared" si="1"/>
        <v>5587147629.8999996</v>
      </c>
      <c r="K18" s="15" t="s">
        <v>92</v>
      </c>
    </row>
    <row r="19" spans="1:11" s="12" customFormat="1" ht="26" x14ac:dyDescent="0.35">
      <c r="A19" s="28" t="s">
        <v>93</v>
      </c>
      <c r="B19" s="57" t="s">
        <v>55</v>
      </c>
      <c r="C19" s="53" t="s">
        <v>56</v>
      </c>
      <c r="D19" s="54" t="s">
        <v>52</v>
      </c>
      <c r="E19" s="53" t="s">
        <v>23</v>
      </c>
      <c r="F19" s="53" t="s">
        <v>73</v>
      </c>
      <c r="G19" s="40"/>
      <c r="H19" s="40">
        <v>36000000</v>
      </c>
      <c r="I19" s="40">
        <f t="shared" si="0"/>
        <v>18000000</v>
      </c>
      <c r="J19" s="40">
        <f t="shared" si="1"/>
        <v>2100006000</v>
      </c>
      <c r="K19" s="15" t="s">
        <v>94</v>
      </c>
    </row>
    <row r="20" spans="1:11" s="12" customFormat="1" ht="26" x14ac:dyDescent="0.35">
      <c r="A20" s="28" t="s">
        <v>95</v>
      </c>
      <c r="B20" s="57" t="s">
        <v>55</v>
      </c>
      <c r="C20" s="53" t="s">
        <v>56</v>
      </c>
      <c r="D20" s="54" t="s">
        <v>52</v>
      </c>
      <c r="E20" s="53" t="s">
        <v>23</v>
      </c>
      <c r="F20" s="53" t="s">
        <v>60</v>
      </c>
      <c r="G20" s="40"/>
      <c r="H20" s="40">
        <v>61176300</v>
      </c>
      <c r="I20" s="40">
        <f t="shared" si="0"/>
        <v>30588150</v>
      </c>
      <c r="J20" s="40">
        <f t="shared" si="1"/>
        <v>3568627696.0500002</v>
      </c>
      <c r="K20" s="15" t="s">
        <v>94</v>
      </c>
    </row>
    <row r="21" spans="1:11" s="12" customFormat="1" ht="26" x14ac:dyDescent="0.35">
      <c r="A21" s="28" t="s">
        <v>95</v>
      </c>
      <c r="B21" s="57" t="s">
        <v>50</v>
      </c>
      <c r="C21" s="53" t="s">
        <v>51</v>
      </c>
      <c r="D21" s="54" t="s">
        <v>52</v>
      </c>
      <c r="E21" s="53" t="s">
        <v>23</v>
      </c>
      <c r="F21" s="53" t="s">
        <v>60</v>
      </c>
      <c r="G21" s="40"/>
      <c r="H21" s="40">
        <v>90864800</v>
      </c>
      <c r="I21" s="40">
        <f t="shared" si="0"/>
        <v>45432400</v>
      </c>
      <c r="J21" s="40">
        <f t="shared" si="1"/>
        <v>5300461810.8000002</v>
      </c>
      <c r="K21" s="15" t="s">
        <v>96</v>
      </c>
    </row>
    <row r="22" spans="1:11" s="12" customFormat="1" ht="26" x14ac:dyDescent="0.35">
      <c r="A22" s="28" t="s">
        <v>93</v>
      </c>
      <c r="B22" s="57" t="s">
        <v>50</v>
      </c>
      <c r="C22" s="53" t="s">
        <v>51</v>
      </c>
      <c r="D22" s="54" t="s">
        <v>52</v>
      </c>
      <c r="E22" s="53" t="s">
        <v>23</v>
      </c>
      <c r="F22" s="53" t="s">
        <v>60</v>
      </c>
      <c r="G22" s="40"/>
      <c r="H22" s="40">
        <v>53000000</v>
      </c>
      <c r="I22" s="40">
        <f t="shared" si="0"/>
        <v>26500000</v>
      </c>
      <c r="J22" s="40">
        <f t="shared" si="1"/>
        <v>3091675500</v>
      </c>
      <c r="K22" s="15" t="s">
        <v>96</v>
      </c>
    </row>
    <row r="23" spans="1:11" s="12" customFormat="1" ht="39" x14ac:dyDescent="0.35">
      <c r="A23" s="28" t="s">
        <v>97</v>
      </c>
      <c r="B23" s="57" t="s">
        <v>55</v>
      </c>
      <c r="C23" s="53" t="s">
        <v>56</v>
      </c>
      <c r="D23" s="54" t="s">
        <v>52</v>
      </c>
      <c r="E23" s="53" t="s">
        <v>23</v>
      </c>
      <c r="F23" s="53" t="s">
        <v>60</v>
      </c>
      <c r="G23" s="40"/>
      <c r="H23" s="40">
        <v>33800000</v>
      </c>
      <c r="I23" s="40">
        <f t="shared" si="0"/>
        <v>16900000</v>
      </c>
      <c r="J23" s="40">
        <f t="shared" si="1"/>
        <v>1971672300</v>
      </c>
      <c r="K23" s="15" t="s">
        <v>98</v>
      </c>
    </row>
    <row r="24" spans="1:11" s="12" customFormat="1" ht="26" x14ac:dyDescent="0.35">
      <c r="A24" s="28" t="s">
        <v>99</v>
      </c>
      <c r="B24" s="57" t="s">
        <v>50</v>
      </c>
      <c r="C24" s="53" t="s">
        <v>51</v>
      </c>
      <c r="D24" s="54" t="s">
        <v>52</v>
      </c>
      <c r="E24" s="53" t="s">
        <v>23</v>
      </c>
      <c r="F24" s="53" t="s">
        <v>57</v>
      </c>
      <c r="G24" s="40"/>
      <c r="H24" s="40">
        <v>730800000</v>
      </c>
      <c r="I24" s="40">
        <f t="shared" si="0"/>
        <v>365400000</v>
      </c>
      <c r="J24" s="40">
        <f t="shared" si="1"/>
        <v>42630121800</v>
      </c>
      <c r="K24" s="15" t="s">
        <v>100</v>
      </c>
    </row>
    <row r="25" spans="1:11" s="12" customFormat="1" ht="26" x14ac:dyDescent="0.35">
      <c r="A25" s="28" t="s">
        <v>101</v>
      </c>
      <c r="B25" s="57" t="s">
        <v>65</v>
      </c>
      <c r="C25" s="53" t="s">
        <v>66</v>
      </c>
      <c r="D25" s="54" t="s">
        <v>5</v>
      </c>
      <c r="E25" s="53" t="s">
        <v>23</v>
      </c>
      <c r="F25" s="53" t="s">
        <v>60</v>
      </c>
      <c r="G25" s="40"/>
      <c r="H25" s="40">
        <v>2270000</v>
      </c>
      <c r="I25" s="40">
        <f t="shared" si="0"/>
        <v>1135000</v>
      </c>
      <c r="J25" s="40">
        <f t="shared" si="1"/>
        <v>132417045</v>
      </c>
      <c r="K25" s="15" t="s">
        <v>102</v>
      </c>
    </row>
    <row r="26" spans="1:11" ht="14" thickBot="1" x14ac:dyDescent="0.4">
      <c r="G26" s="14"/>
      <c r="H26" s="14"/>
      <c r="I26" s="14"/>
      <c r="J26" s="14"/>
    </row>
    <row r="27" spans="1:11" s="36" customFormat="1" thickBot="1" x14ac:dyDescent="0.35">
      <c r="A27" s="35" t="s">
        <v>6</v>
      </c>
      <c r="B27" s="58"/>
      <c r="G27" s="37">
        <f t="shared" ref="G27:H27" si="2">SUM(G4:G25)</f>
        <v>6357158700</v>
      </c>
      <c r="H27" s="37">
        <f t="shared" si="2"/>
        <v>3946809900</v>
      </c>
      <c r="I27" s="37">
        <f>SUM(I4:I25)</f>
        <v>5151984300</v>
      </c>
      <c r="J27" s="37">
        <f>SUM(J4:J25)</f>
        <v>589849345801.95007</v>
      </c>
    </row>
    <row r="28" spans="1:11" x14ac:dyDescent="0.35">
      <c r="G28" s="14"/>
      <c r="H28" s="14"/>
      <c r="I28" s="14"/>
      <c r="J28" s="14"/>
    </row>
    <row r="29" spans="1:11" x14ac:dyDescent="0.35">
      <c r="A29" s="34" t="s">
        <v>107</v>
      </c>
      <c r="I29" s="14"/>
    </row>
  </sheetData>
  <autoFilter ref="C3:F3" xr:uid="{FC76E730-CEFD-4CE4-B6E5-5C16162E5906}"/>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
  <sheetViews>
    <sheetView zoomScale="90" zoomScaleNormal="90" workbookViewId="0"/>
  </sheetViews>
  <sheetFormatPr defaultRowHeight="13.5" x14ac:dyDescent="0.35"/>
  <cols>
    <col min="1" max="1" width="73.8984375" customWidth="1"/>
    <col min="2" max="2" width="16.69921875" customWidth="1"/>
    <col min="3" max="3" width="13.296875" customWidth="1"/>
    <col min="4" max="4" width="12.69921875" customWidth="1"/>
    <col min="5" max="5" width="12.3984375" customWidth="1"/>
    <col min="6" max="6" width="10.8984375" customWidth="1"/>
    <col min="7" max="7" width="13" customWidth="1"/>
    <col min="8" max="8" width="11.59765625" customWidth="1"/>
    <col min="9" max="9" width="12.69921875" customWidth="1"/>
    <col min="10" max="10" width="15.296875" customWidth="1"/>
    <col min="11" max="11" width="9.69921875" customWidth="1"/>
    <col min="12" max="12" width="10.296875" customWidth="1"/>
    <col min="13" max="13" width="16" customWidth="1"/>
  </cols>
  <sheetData>
    <row r="1" spans="1:13" ht="15.5" x14ac:dyDescent="0.35">
      <c r="A1" s="50" t="s">
        <v>111</v>
      </c>
    </row>
    <row r="2" spans="1:13" x14ac:dyDescent="0.35">
      <c r="C2" s="3"/>
      <c r="D2" s="3"/>
      <c r="E2" s="3"/>
      <c r="F2" s="3"/>
      <c r="G2" s="3"/>
      <c r="H2" s="3"/>
      <c r="I2" s="3"/>
      <c r="J2" s="3"/>
      <c r="K2" s="3"/>
      <c r="L2" s="3"/>
      <c r="M2" s="3"/>
    </row>
    <row r="3" spans="1:13" ht="26.5" x14ac:dyDescent="0.35">
      <c r="A3" s="71" t="s">
        <v>112</v>
      </c>
      <c r="C3" s="3"/>
      <c r="D3" s="3"/>
      <c r="E3" s="3"/>
      <c r="F3" s="3"/>
      <c r="G3" s="3"/>
      <c r="H3" s="3"/>
      <c r="I3" s="3"/>
      <c r="J3" s="3"/>
      <c r="K3" s="3"/>
      <c r="L3" s="3"/>
      <c r="M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Ipek Gencsu</cp:lastModifiedBy>
  <cp:revision/>
  <dcterms:created xsi:type="dcterms:W3CDTF">2015-10-19T12:12:58Z</dcterms:created>
  <dcterms:modified xsi:type="dcterms:W3CDTF">2019-07-15T16:57:06Z</dcterms:modified>
  <cp:category/>
  <cp:contentStatus/>
</cp:coreProperties>
</file>