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mc:AlternateContent xmlns:mc="http://schemas.openxmlformats.org/markup-compatibility/2006">
    <mc:Choice Requires="x15">
      <x15ac:absPath xmlns:x15ac="http://schemas.microsoft.com/office/spreadsheetml/2010/11/ac" url="C:\Users\c.zajicek\OneDrive - Overseas Development Institute\Cluster comms\Climate and energy policy\FFS datasheets\FINAL FOR DESIGN\"/>
    </mc:Choice>
  </mc:AlternateContent>
  <bookViews>
    <workbookView xWindow="0" yWindow="0" windowWidth="24000" windowHeight="11080" tabRatio="670"/>
  </bookViews>
  <sheets>
    <sheet name="Overview" sheetId="12" r:id="rId1"/>
    <sheet name="Summary" sheetId="10" r:id="rId2"/>
    <sheet name="Fiscal support" sheetId="11" r:id="rId3"/>
    <sheet name="Public finance (domestic + EU)" sheetId="14" r:id="rId4"/>
    <sheet name="Public finance (international)" sheetId="15" r:id="rId5"/>
    <sheet name="SOE investment" sheetId="17" r:id="rId6"/>
  </sheets>
  <definedNames>
    <definedName name="_xlnm._FilterDatabase" localSheetId="2" hidden="1">'Fiscal support'!$A$4:$N$27</definedName>
    <definedName name="_xlnm._FilterDatabase" localSheetId="4" hidden="1">'Public finance (international)'!$A$4:$N$8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0" l="1"/>
  <c r="J24" i="11" l="1"/>
  <c r="H24" i="11"/>
  <c r="H23" i="11"/>
  <c r="K23" i="11" s="1"/>
  <c r="L23" i="11" s="1"/>
  <c r="H22" i="11"/>
  <c r="K22" i="11" s="1"/>
  <c r="L22" i="11" s="1"/>
  <c r="K20" i="11"/>
  <c r="L20" i="11" s="1"/>
  <c r="L19" i="11"/>
  <c r="K17" i="11"/>
  <c r="L17" i="11" s="1"/>
  <c r="H13" i="11"/>
  <c r="K13" i="11" s="1"/>
  <c r="L13" i="11" s="1"/>
  <c r="K12" i="11"/>
  <c r="L12" i="11" s="1"/>
  <c r="H12" i="11"/>
  <c r="H11" i="11"/>
  <c r="K11" i="11" s="1"/>
  <c r="L11" i="11" s="1"/>
  <c r="H10" i="11"/>
  <c r="K10" i="11" s="1"/>
  <c r="L10" i="11" s="1"/>
  <c r="K24" i="11" l="1"/>
  <c r="L24" i="11" s="1"/>
  <c r="K10" i="10" l="1"/>
  <c r="K9" i="10"/>
  <c r="K8" i="10"/>
  <c r="B7" i="10"/>
  <c r="C7" i="10"/>
  <c r="F7" i="10"/>
  <c r="G7" i="10"/>
  <c r="H7" i="10"/>
  <c r="I7" i="10"/>
  <c r="J7" i="10"/>
  <c r="K6" i="10"/>
  <c r="K7" i="10" l="1"/>
</calcChain>
</file>

<file path=xl/sharedStrings.xml><?xml version="1.0" encoding="utf-8"?>
<sst xmlns="http://schemas.openxmlformats.org/spreadsheetml/2006/main" count="379" uniqueCount="119">
  <si>
    <t>Incidence</t>
  </si>
  <si>
    <t>Tax exemption</t>
  </si>
  <si>
    <t>Public finance (international)</t>
  </si>
  <si>
    <t>Oil</t>
  </si>
  <si>
    <t>Coal</t>
  </si>
  <si>
    <t>Production</t>
  </si>
  <si>
    <t>Consumption</t>
  </si>
  <si>
    <t xml:space="preserve">Stage </t>
  </si>
  <si>
    <t>Subsidy type</t>
  </si>
  <si>
    <t>Targeted energy source</t>
  </si>
  <si>
    <t>Source</t>
  </si>
  <si>
    <t>Notes</t>
  </si>
  <si>
    <t>Measure or project (written description)</t>
  </si>
  <si>
    <t>Source of subsidy (entity / institution name, or ministry if available)</t>
  </si>
  <si>
    <t>Recipient country 
(for international support)</t>
  </si>
  <si>
    <t>2014
(national currency)</t>
  </si>
  <si>
    <t>2015
(national currency)</t>
  </si>
  <si>
    <t>TOTAL</t>
  </si>
  <si>
    <t>2016
(national currency)</t>
  </si>
  <si>
    <t>Grid</t>
  </si>
  <si>
    <t>Multiple or unclear</t>
  </si>
  <si>
    <t>Transport</t>
  </si>
  <si>
    <t>Household</t>
  </si>
  <si>
    <t>Electricity (unspecified)</t>
  </si>
  <si>
    <t>Estimated annual amount
(million, EUR)</t>
  </si>
  <si>
    <t>Estimated annual amount
(national currency)</t>
  </si>
  <si>
    <t>n/a</t>
  </si>
  <si>
    <t>Oil and Gas</t>
  </si>
  <si>
    <t>Budget expenditure</t>
  </si>
  <si>
    <t>IEA (2017)</t>
  </si>
  <si>
    <t>Development, extraction and preparation</t>
  </si>
  <si>
    <t>Transition support (workers and communities)</t>
  </si>
  <si>
    <t>Decommissioning and rehabilitation</t>
  </si>
  <si>
    <t>Power plants</t>
  </si>
  <si>
    <t>Agriculture</t>
  </si>
  <si>
    <t>Industry and business</t>
  </si>
  <si>
    <t>European Commission (2014)</t>
  </si>
  <si>
    <t>Ministerio de Economía y Hacienda</t>
  </si>
  <si>
    <t>Ministerio de Economía y Hacienda / Institute for the Restructuring of Coal Mining and the Alternative Development of Mining Areas</t>
  </si>
  <si>
    <t>RD&amp;D for 'unallocated oil and gas'</t>
  </si>
  <si>
    <t>RD&amp;D for coal combustion (incl. IGCC)</t>
  </si>
  <si>
    <t>RD&amp;D for 'other coal' and 'unallocated coal'</t>
  </si>
  <si>
    <t>RD&amp;D for carbon capture &amp; storage</t>
  </si>
  <si>
    <r>
      <t xml:space="preserve">Operating aid to HUNOSA: </t>
    </r>
    <r>
      <rPr>
        <sz val="10"/>
        <color indexed="8"/>
        <rFont val="Calibri"/>
        <family val="2"/>
        <scheme val="minor"/>
      </rPr>
      <t xml:space="preserve">support granted to HUNOSA to cover its operating costs. HUNOSA is a major state-owned producer of hard coal in the central Asturian basin. </t>
    </r>
  </si>
  <si>
    <t>Ecofys (2014)</t>
  </si>
  <si>
    <t>European Comission (2014)</t>
  </si>
  <si>
    <t>Wynn (2016)</t>
  </si>
  <si>
    <t>IRMC (2013)</t>
  </si>
  <si>
    <r>
      <t xml:space="preserve">Fuel tax exemptions for certain users of fuel: </t>
    </r>
    <r>
      <rPr>
        <sz val="10"/>
        <color theme="1"/>
        <rFont val="Calibri"/>
        <family val="2"/>
        <scheme val="minor"/>
      </rPr>
      <t>The Spanish Tax Code exempts certain users of fuel from the tax that is normally levied on sales of petroleum products. Major eligible activities include aviation, navigation, and railway transport.</t>
    </r>
  </si>
  <si>
    <r>
      <rPr>
        <b/>
        <sz val="10"/>
        <rFont val="Calibri"/>
        <family val="2"/>
        <scheme val="minor"/>
      </rPr>
      <t>Economic stimulation aid (‘Framework Plan for Coal Mines and Mining Communities 2013-2018'):</t>
    </r>
    <r>
      <rPr>
        <sz val="10"/>
        <rFont val="Calibri"/>
        <family val="2"/>
        <scheme val="minor"/>
      </rPr>
      <t xml:space="preserve"> aid to finance job creation and infrastructure projects for the economic stimulation of mining regions. The projects are financed under the Framework Plan for Coal and Coal Mining Communities.</t>
    </r>
  </si>
  <si>
    <r>
      <rPr>
        <b/>
        <sz val="10"/>
        <rFont val="Calibri"/>
        <family val="2"/>
        <scheme val="minor"/>
      </rPr>
      <t xml:space="preserve">Environmental aid for mine closures (‘Framework Plan for Coal Mines and Mining Communities 2013-2018'): </t>
    </r>
    <r>
      <rPr>
        <sz val="10"/>
        <rFont val="Calibri"/>
        <family val="2"/>
        <scheme val="minor"/>
      </rPr>
      <t>environmental aid to finance the closure of mines and the restoration of habitats affected by mining activity – Decision 2010/787/EU – which is included as ‘exceptional costs’ included under the Framework Plan for Coal and Coal Mining Communities.</t>
    </r>
  </si>
  <si>
    <t>Wynn and Julve (2016)</t>
  </si>
  <si>
    <t>EEA (2016)</t>
  </si>
  <si>
    <t>Ministerio de Hacienda y Administraciones Públicas (2015)</t>
  </si>
  <si>
    <t>Compañía Española de Seguros de Crédito a la Exportación</t>
  </si>
  <si>
    <t>CESCE (2015)</t>
  </si>
  <si>
    <t>Costa Rica</t>
  </si>
  <si>
    <t>Kenya</t>
  </si>
  <si>
    <t>Romania</t>
  </si>
  <si>
    <t>Turkey</t>
  </si>
  <si>
    <t>Angola</t>
  </si>
  <si>
    <t>Infrastructure (inc. distribution)</t>
  </si>
  <si>
    <t>Government/Public body</t>
  </si>
  <si>
    <t>Pipelines/Storage</t>
  </si>
  <si>
    <t xml:space="preserve">Coal production </t>
  </si>
  <si>
    <t xml:space="preserve">Oil and gas production </t>
  </si>
  <si>
    <t>Electricity production</t>
  </si>
  <si>
    <t>Households</t>
  </si>
  <si>
    <t>Public finance</t>
  </si>
  <si>
    <t>Public finance (domestic and EU)</t>
  </si>
  <si>
    <t>Domestic and EU</t>
  </si>
  <si>
    <t>Fundació ENT (2017)</t>
  </si>
  <si>
    <t>OECD (2015)</t>
  </si>
  <si>
    <t>Contents:</t>
  </si>
  <si>
    <t>Fiscal support</t>
  </si>
  <si>
    <t>SOE investment</t>
  </si>
  <si>
    <t>This applies to capacity payments to oil, gas, coal and hydropower. The estimate was calculated based on the contributions of fossil fuels (43.7%) and hydroelectricity (10.1%) to the electricity grid.</t>
  </si>
  <si>
    <t>The figure was adjusted according to the fact that 19% of electricity assets are fossil fuels. Annual average calculated by diving the total credit of EUR 258 million by the 10.5 year life cycle (2 years for execution, 8.5 years repayment).</t>
  </si>
  <si>
    <t>The figure was adjusted according to the fact that 41% of electricity assets are fossil fuels. The annual average amount is calculated by the total amount (EUR 8.6 million) divided by the number of years (14 months, or rounded to 2 years).</t>
  </si>
  <si>
    <t>The annual average is calculated based on the total amount (EUR 600 million) divided by the number of years (17.8, rounded up to 18 years).</t>
  </si>
  <si>
    <t>Support to the Fundación de la Energía-CIUDEN: for research related to carbon capture and storage and light technologies</t>
  </si>
  <si>
    <t>Aid scheme for coal workers (State Aid N 684 / 09): The subsidy refers to an historical measure put in place since 1973, where the workers of the coal-mining companies where entitled to obtain a fixed quantity of coal until the end of their life.</t>
  </si>
  <si>
    <t xml:space="preserve">Subsidies for environmental upgrades of coal-fired power plants: For 10 years from the date of either commissioning authorisation or entry into force, 6GW of coal plant capacity received €8.750/MW/yr to support the financing of sulphur scrubbing units and other environmental upgrades. </t>
  </si>
  <si>
    <t>Excise duty on electricity: electricity applied to large consumers is cheaper than for regular consumers</t>
  </si>
  <si>
    <t>Fuel tax reductions for farming and mining: This tax provision provides both the farming and the mining sectors with reduced rates of excise tax on their purchases of petroleum products.</t>
  </si>
  <si>
    <t xml:space="preserve">Fuel tax partial refund: This tax provision was introduced in 2006 to provide eligible taxpayers with partial refunds of the special tax on hydrocarbons (Impuesto Especial sobre Hidrocarburos) in cases where diesel fuel is used for commercial activities such as farming and livestock. </t>
  </si>
  <si>
    <t>Buyer Credit insurance policy for a transmission line, Kenya: a 400 kV transmission line between the settlements of Loyangalani and Suswa in the vicinity of Lake Turkana</t>
  </si>
  <si>
    <t>Bond for the Tulcea Project (Plot 1), Romania: renovating and extending the distribution network and drainage system in the Tulcea agglomeration</t>
  </si>
  <si>
    <t xml:space="preserve">Project finance for the STAR Refinery (Aegean Refinery Project), Turkey: construction of the oil refinery in Aliaga </t>
  </si>
  <si>
    <t>Insurance for expansion of transmission and distribution networks, Angola: a 120 km transmission line between Cambambe and Catete, and construction/renovation of the electricity distribution network in Dondo, Cassoalala, Zenza and Masso</t>
  </si>
  <si>
    <t>Buyer credit guarantee for liquefied gas storage tanks, Costa Rica: construction of four liquefied gas storage tanks and for all conneced works at the Moín Refinery in Puerto Limón</t>
  </si>
  <si>
    <t>Multiple acitivites or unclear</t>
  </si>
  <si>
    <t>International (outside EU)</t>
  </si>
  <si>
    <r>
      <rPr>
        <b/>
        <sz val="10"/>
        <color theme="1"/>
        <rFont val="Calibri"/>
        <family val="2"/>
        <scheme val="minor"/>
      </rPr>
      <t xml:space="preserve">Energy Tax Relief for Diesel: </t>
    </r>
    <r>
      <rPr>
        <sz val="10"/>
        <color theme="1"/>
        <rFont val="Calibri"/>
        <family val="2"/>
        <scheme val="minor"/>
      </rPr>
      <t>Diesel is taxed at a lower rate than gasoline.</t>
    </r>
  </si>
  <si>
    <r>
      <t xml:space="preserve">Fiscal support
</t>
    </r>
    <r>
      <rPr>
        <sz val="10"/>
        <color theme="1"/>
        <rFont val="Calibri"/>
        <family val="2"/>
        <scheme val="minor"/>
      </rPr>
      <t>(Budget expenditure
+ tax exemptions
+ price relief)</t>
    </r>
  </si>
  <si>
    <t>State-owned enterprise investment</t>
  </si>
  <si>
    <r>
      <t xml:space="preserve">Inherited Liabilities Due to Coal Mining: </t>
    </r>
    <r>
      <rPr>
        <sz val="10"/>
        <color theme="1"/>
        <rFont val="Calibri"/>
        <family val="2"/>
        <scheme val="minor"/>
      </rPr>
      <t xml:space="preserve">provides certain non-profit organizations — along with coal miners and their families — with budgetary transfers to help address the social and technical costs that stem from the decline of the coal-mining sector in Spain. </t>
    </r>
  </si>
  <si>
    <r>
      <rPr>
        <b/>
        <sz val="10"/>
        <rFont val="Calibri"/>
        <family val="2"/>
        <scheme val="minor"/>
      </rPr>
      <t>Capacity mechanism:</t>
    </r>
    <r>
      <rPr>
        <sz val="10"/>
        <rFont val="Calibri"/>
        <family val="2"/>
        <scheme val="minor"/>
      </rPr>
      <t xml:space="preserve"> payments to electricity generation facilities, for staying open regardless of the capacity generated. </t>
    </r>
  </si>
  <si>
    <r>
      <t>Adjustment aid to coal producers</t>
    </r>
    <r>
      <rPr>
        <sz val="10"/>
        <color theme="1"/>
        <rFont val="Calibri"/>
        <family val="2"/>
        <scheme val="minor"/>
      </rPr>
      <t xml:space="preserve">: transfers made by the Spanish Government to private coal producers to cover social costs and contractual obligations arising from the restructuring of the coal-mining sector. </t>
    </r>
  </si>
  <si>
    <r>
      <t>Operating aid to coal producers</t>
    </r>
    <r>
      <rPr>
        <sz val="10"/>
        <color indexed="8"/>
        <rFont val="Calibri"/>
        <family val="2"/>
        <scheme val="minor"/>
      </rPr>
      <t>: price support granted by the Spanish Government to domestic coal producers other than HUNOSA</t>
    </r>
  </si>
  <si>
    <r>
      <t>Budgetary expenditure related to the energy and industrial sectors</t>
    </r>
    <r>
      <rPr>
        <sz val="10"/>
        <color theme="1"/>
        <rFont val="Calibri"/>
        <family val="2"/>
        <scheme val="minor"/>
      </rPr>
      <t>: obligations recognised by the government.</t>
    </r>
  </si>
  <si>
    <r>
      <t>Support to CIEMAT (Centro de Investigaciones Energéticas, Medioambientales y Tecnológicas)</t>
    </r>
    <r>
      <rPr>
        <sz val="10"/>
        <rFont val="Calibri"/>
        <family val="2"/>
        <scheme val="minor"/>
      </rPr>
      <t>: for research related to energy, medicine and IT</t>
    </r>
  </si>
  <si>
    <t>Categorised as agriculture</t>
  </si>
  <si>
    <r>
      <rPr>
        <b/>
        <sz val="10"/>
        <color theme="1"/>
        <rFont val="Calibri"/>
        <family val="2"/>
        <scheme val="minor"/>
      </rPr>
      <t xml:space="preserve">Social Bonus for electricity: </t>
    </r>
    <r>
      <rPr>
        <sz val="10"/>
        <color theme="1"/>
        <rFont val="Calibri"/>
        <family val="2"/>
        <scheme val="minor"/>
      </rPr>
      <t>This is a social intervention designed for favorising vulnerable people and fighting against the energy poverty. It concerns homes, pensioners, large families and homes with unemployed residents.</t>
    </r>
  </si>
  <si>
    <r>
      <rPr>
        <b/>
        <sz val="10"/>
        <color theme="1"/>
        <rFont val="Calibri"/>
        <family val="2"/>
        <scheme val="minor"/>
      </rPr>
      <t>Excise tax exemption for LPG and natural gas:</t>
    </r>
    <r>
      <rPr>
        <sz val="10"/>
        <color theme="1"/>
        <rFont val="Calibri"/>
        <family val="2"/>
        <scheme val="minor"/>
      </rPr>
      <t xml:space="preserve"> if used for heating purposes.</t>
    </r>
  </si>
  <si>
    <t>Summary</t>
  </si>
  <si>
    <r>
      <t>For the purpose of this report, production subsidies for fossil fuels include: national subsidies, investment by state-owned enterprises (SOEs), and public finance. The f</t>
    </r>
    <r>
      <rPr>
        <sz val="11"/>
        <rFont val="Calibri"/>
        <family val="2"/>
        <scheme val="minor"/>
      </rPr>
      <t xml:space="preserve">ull report </t>
    </r>
    <r>
      <rPr>
        <i/>
        <sz val="11"/>
        <rFont val="Calibri"/>
        <family val="2"/>
        <scheme val="minor"/>
      </rPr>
      <t>Phase-out 2020: monitoring Europe's fossil fuel subsidies</t>
    </r>
    <r>
      <rPr>
        <sz val="11"/>
        <color theme="1"/>
        <rFont val="Calibri"/>
        <family val="2"/>
        <scheme val="minor"/>
      </rPr>
      <t xml:space="preserve">provides a detailed discussion of technical and transparency issues in identifying subsidies to fossil production and consumption, and outlines the methodology used in this country study. </t>
    </r>
  </si>
  <si>
    <r>
      <t xml:space="preserve">The authors welcome feedback on the full report, on the country study, and on this data sheet to improve the accuracy and transparency of information on </t>
    </r>
    <r>
      <rPr>
        <sz val="11"/>
        <rFont val="Calibri"/>
        <family val="2"/>
        <scheme val="minor"/>
      </rPr>
      <t>European governments and EU Commission</t>
    </r>
    <r>
      <rPr>
        <b/>
        <sz val="11"/>
        <rFont val="Calibri"/>
        <family val="2"/>
        <scheme val="minor"/>
      </rPr>
      <t xml:space="preserve"> </t>
    </r>
    <r>
      <rPr>
        <sz val="11"/>
        <color theme="1"/>
        <rFont val="Calibri"/>
        <family val="2"/>
        <scheme val="minor"/>
      </rPr>
      <t>subsidies to fossil fuel production and consumption.</t>
    </r>
  </si>
  <si>
    <t>Read the full report: http://odi.org/Europe-fossil-fuel-subsidies</t>
  </si>
  <si>
    <t>Subsidies for production  and consumption of coal, oil and gas: Spain</t>
  </si>
  <si>
    <r>
      <t xml:space="preserve">This data sheet provides background information for the country study: </t>
    </r>
    <r>
      <rPr>
        <i/>
        <sz val="11"/>
        <rFont val="Calibri"/>
        <family val="2"/>
        <scheme val="minor"/>
      </rPr>
      <t>Monitoring Europe's fossil fuel subsidies: Spain</t>
    </r>
  </si>
  <si>
    <t>Read the Spain country study: https://www.odi.org/publications/10941-monitoring-europes-fossil-fuel-subsidies-spain</t>
  </si>
  <si>
    <t>Summary table of subsidies by activity (Euro millions, average 2014 - 2016) - Spain</t>
  </si>
  <si>
    <t>Fiscal support (including tax breaks, budgetary expenditure, and price and income support) - in national currency (Euro) millions - Spain</t>
  </si>
  <si>
    <t>Public finance (domestic and within the EU) - in national currency (Euros) millions - Spain</t>
  </si>
  <si>
    <t>Public finance (international) - in national currency (Euros) millions - Spain</t>
  </si>
  <si>
    <t>SOE Investment in Euro millions (except where otherwise indicated) - Spain</t>
  </si>
  <si>
    <t>All currency conversions were made using yearly average rates, available at: http://www.canadianforex.ca/forex-tools/historical-rate-tools/yearly-average-rates</t>
  </si>
  <si>
    <t>In the period of this study (2014-2016) we have not identified any investment in fossil fuels by state-owned enterprises (SOEs) that are majority owned by the Spanish government (50% or more).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</si>
</sst>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407]General"/>
    <numFmt numFmtId="165" formatCode="0.0"/>
  </numFmts>
  <fonts count="4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color theme="1"/>
      <name val="Calibri"/>
      <family val="2"/>
      <scheme val="minor"/>
    </font>
    <font>
      <u/>
      <sz val="12"/>
      <color theme="10"/>
      <name val="Calibri"/>
      <family val="2"/>
      <scheme val="minor"/>
    </font>
    <font>
      <sz val="10"/>
      <name val="Arial"/>
      <family val="2"/>
    </font>
    <font>
      <sz val="11"/>
      <color rgb="FF9C5700"/>
      <name val="Calibri"/>
      <family val="2"/>
      <scheme val="minor"/>
    </font>
    <font>
      <u/>
      <sz val="11"/>
      <color theme="10"/>
      <name val="Calibri"/>
      <family val="2"/>
      <scheme val="minor"/>
    </font>
    <font>
      <u/>
      <sz val="10"/>
      <color indexed="12"/>
      <name val="Verdana"/>
      <family val="2"/>
    </font>
    <font>
      <sz val="10"/>
      <color indexed="8"/>
      <name val="Verdana"/>
      <family val="2"/>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b/>
      <sz val="10"/>
      <color indexed="8"/>
      <name val="Calibri"/>
      <family val="2"/>
      <scheme val="minor"/>
    </font>
    <font>
      <sz val="10"/>
      <color indexed="8"/>
      <name val="Calibri"/>
      <family val="2"/>
      <scheme val="minor"/>
    </font>
    <font>
      <u/>
      <sz val="10"/>
      <color theme="10"/>
      <name val="Calibri"/>
      <family val="2"/>
      <scheme val="minor"/>
    </font>
    <font>
      <sz val="8"/>
      <name val="Verdana"/>
      <family val="2"/>
    </font>
    <font>
      <i/>
      <sz val="11"/>
      <color theme="1"/>
      <name val="Calibri"/>
      <family val="2"/>
      <scheme val="minor"/>
    </font>
    <font>
      <sz val="10"/>
      <color indexed="8"/>
      <name val="Arial"/>
      <family val="2"/>
    </font>
    <font>
      <sz val="11"/>
      <name val="Calibri"/>
      <family val="2"/>
      <scheme val="minor"/>
    </font>
    <font>
      <b/>
      <sz val="11"/>
      <name val="Calibri"/>
      <family val="2"/>
      <scheme val="minor"/>
    </font>
    <font>
      <b/>
      <i/>
      <sz val="10"/>
      <color theme="1"/>
      <name val="Calibri"/>
      <family val="2"/>
      <scheme val="minor"/>
    </font>
    <font>
      <i/>
      <sz val="10"/>
      <color theme="1"/>
      <name val="Calibri"/>
      <family val="2"/>
      <scheme val="minor"/>
    </font>
    <font>
      <sz val="10"/>
      <color theme="1"/>
      <name val="Trebuchet MS"/>
      <family val="2"/>
    </font>
    <font>
      <u/>
      <sz val="10"/>
      <color theme="10"/>
      <name val="Trebuchet MS"/>
      <family val="2"/>
    </font>
    <font>
      <b/>
      <u/>
      <sz val="11"/>
      <color theme="10"/>
      <name val="Calibri"/>
      <family val="2"/>
      <scheme val="minor"/>
    </font>
    <font>
      <b/>
      <sz val="12"/>
      <color theme="0"/>
      <name val="Calibri"/>
      <family val="2"/>
      <scheme val="minor"/>
    </font>
    <font>
      <i/>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7E6C95"/>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47"/>
      </left>
      <right style="hair">
        <color indexed="47"/>
      </right>
      <top style="hair">
        <color indexed="47"/>
      </top>
      <bottom style="hair">
        <color indexed="47"/>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theme="0" tint="-0.34998626667073579"/>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s>
  <cellStyleXfs count="6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xf numFmtId="43" fontId="19" fillId="0" borderId="0" applyFont="0" applyFill="0" applyBorder="0" applyAlignment="0" applyProtection="0"/>
    <xf numFmtId="0" fontId="21" fillId="0" borderId="0"/>
    <xf numFmtId="43" fontId="19" fillId="0" borderId="0" applyFont="0" applyFill="0" applyBorder="0" applyAlignment="0" applyProtection="0"/>
    <xf numFmtId="0" fontId="20" fillId="0" borderId="0" applyNumberFormat="0" applyFill="0" applyBorder="0" applyAlignment="0" applyProtection="0"/>
    <xf numFmtId="0" fontId="22"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alignment vertical="top"/>
      <protection locked="0"/>
    </xf>
    <xf numFmtId="164" fontId="25" fillId="0" borderId="0" applyBorder="0" applyProtection="0"/>
    <xf numFmtId="0" fontId="1" fillId="0" borderId="0"/>
    <xf numFmtId="0" fontId="33" fillId="0" borderId="12" applyNumberFormat="0" applyAlignment="0"/>
    <xf numFmtId="43" fontId="19" fillId="0" borderId="0" applyFont="0" applyFill="0" applyBorder="0" applyAlignment="0" applyProtection="0"/>
    <xf numFmtId="0" fontId="18" fillId="0" borderId="0"/>
    <xf numFmtId="43" fontId="19" fillId="0" borderId="0" applyFont="0" applyFill="0" applyBorder="0" applyAlignment="0" applyProtection="0"/>
    <xf numFmtId="0" fontId="40" fillId="0" borderId="0"/>
    <xf numFmtId="0" fontId="41" fillId="0" borderId="0" applyNumberFormat="0" applyFill="0" applyBorder="0" applyAlignment="0" applyProtection="0"/>
    <xf numFmtId="43" fontId="19" fillId="0" borderId="0" applyFont="0" applyFill="0" applyBorder="0" applyAlignment="0" applyProtection="0"/>
    <xf numFmtId="0" fontId="18" fillId="0" borderId="0"/>
    <xf numFmtId="43" fontId="19" fillId="0" borderId="0" applyFont="0" applyFill="0" applyBorder="0" applyAlignment="0" applyProtection="0"/>
    <xf numFmtId="9" fontId="40" fillId="0" borderId="0" applyFont="0" applyFill="0" applyBorder="0" applyAlignment="0" applyProtection="0"/>
  </cellStyleXfs>
  <cellXfs count="77">
    <xf numFmtId="0" fontId="0" fillId="0" borderId="0" xfId="0"/>
    <xf numFmtId="0" fontId="26" fillId="0" borderId="10" xfId="0" applyFont="1" applyFill="1" applyBorder="1" applyAlignment="1">
      <alignment horizontal="center" vertical="center" wrapText="1"/>
    </xf>
    <xf numFmtId="0" fontId="27" fillId="0" borderId="10" xfId="0" applyFont="1" applyBorder="1" applyAlignment="1">
      <alignment horizontal="left" vertical="center" wrapText="1"/>
    </xf>
    <xf numFmtId="0" fontId="26" fillId="0" borderId="10" xfId="0" applyFont="1" applyBorder="1" applyAlignment="1">
      <alignment horizontal="left" vertical="center" wrapText="1"/>
    </xf>
    <xf numFmtId="0" fontId="26" fillId="0" borderId="10" xfId="0" applyFont="1" applyFill="1" applyBorder="1" applyAlignment="1">
      <alignment horizontal="left" vertical="center" wrapText="1"/>
    </xf>
    <xf numFmtId="0" fontId="27" fillId="0" borderId="10"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8" fillId="0" borderId="10" xfId="0" applyFont="1" applyFill="1" applyBorder="1" applyAlignment="1">
      <alignment horizontal="left" vertical="center" wrapText="1"/>
    </xf>
    <xf numFmtId="3" fontId="32" fillId="0" borderId="10" xfId="55" applyNumberFormat="1" applyFont="1" applyFill="1" applyBorder="1" applyAlignment="1">
      <alignment horizontal="center" vertical="center" wrapText="1"/>
    </xf>
    <xf numFmtId="0" fontId="27" fillId="0" borderId="10" xfId="0" applyFont="1" applyBorder="1" applyAlignment="1">
      <alignment horizontal="center" vertical="center" wrapText="1"/>
    </xf>
    <xf numFmtId="0" fontId="26" fillId="0" borderId="10" xfId="0" applyFont="1" applyBorder="1" applyAlignment="1">
      <alignment horizontal="center" vertical="center" wrapText="1"/>
    </xf>
    <xf numFmtId="165" fontId="26" fillId="0" borderId="10" xfId="0" applyNumberFormat="1" applyFont="1" applyFill="1" applyBorder="1" applyAlignment="1">
      <alignment horizontal="center" vertical="center" wrapText="1"/>
    </xf>
    <xf numFmtId="165" fontId="26" fillId="0" borderId="10" xfId="0" quotePrefix="1" applyNumberFormat="1" applyFont="1" applyFill="1" applyBorder="1" applyAlignment="1">
      <alignment horizontal="center" vertical="center" wrapText="1"/>
    </xf>
    <xf numFmtId="0" fontId="32" fillId="0" borderId="10" xfId="55" quotePrefix="1" applyFont="1" applyFill="1" applyBorder="1" applyAlignment="1">
      <alignment horizontal="center" vertical="center" wrapText="1"/>
    </xf>
    <xf numFmtId="0" fontId="28" fillId="0" borderId="10" xfId="0" applyFont="1" applyFill="1" applyBorder="1" applyAlignment="1">
      <alignment horizontal="center" vertical="center" wrapText="1"/>
    </xf>
    <xf numFmtId="165" fontId="28" fillId="0" borderId="10" xfId="0" applyNumberFormat="1" applyFont="1" applyFill="1" applyBorder="1" applyAlignment="1">
      <alignment horizontal="center" vertical="center" wrapText="1"/>
    </xf>
    <xf numFmtId="165" fontId="28" fillId="0" borderId="10" xfId="0" quotePrefix="1" applyNumberFormat="1" applyFont="1" applyFill="1" applyBorder="1" applyAlignment="1">
      <alignment horizontal="center" vertical="center" wrapText="1"/>
    </xf>
    <xf numFmtId="0" fontId="32" fillId="0" borderId="10" xfId="55" applyFont="1" applyBorder="1" applyAlignment="1">
      <alignment horizontal="center" vertical="center" wrapText="1"/>
    </xf>
    <xf numFmtId="0" fontId="28" fillId="0" borderId="10" xfId="59" applyFont="1" applyBorder="1" applyAlignment="1">
      <alignment horizontal="center" vertical="center" wrapText="1"/>
    </xf>
    <xf numFmtId="165" fontId="28" fillId="0" borderId="10" xfId="55" quotePrefix="1" applyNumberFormat="1" applyFont="1" applyFill="1" applyBorder="1" applyAlignment="1">
      <alignment horizontal="center" vertical="center" wrapText="1"/>
    </xf>
    <xf numFmtId="165" fontId="26" fillId="0" borderId="10" xfId="0" applyNumberFormat="1" applyFont="1" applyBorder="1" applyAlignment="1">
      <alignment horizontal="center" vertical="center" wrapText="1"/>
    </xf>
    <xf numFmtId="0" fontId="28" fillId="0" borderId="10" xfId="55" applyFont="1" applyFill="1" applyBorder="1" applyAlignment="1">
      <alignment horizontal="left" vertical="center" wrapText="1"/>
    </xf>
    <xf numFmtId="0" fontId="32" fillId="0" borderId="10" xfId="55" applyFont="1" applyFill="1" applyBorder="1" applyAlignment="1">
      <alignment horizontal="center" vertical="center" wrapText="1"/>
    </xf>
    <xf numFmtId="0" fontId="0" fillId="0" borderId="0" xfId="0" applyBorder="1"/>
    <xf numFmtId="3" fontId="0" fillId="0" borderId="0" xfId="0" applyNumberFormat="1" applyFill="1"/>
    <xf numFmtId="0" fontId="34" fillId="0" borderId="0" xfId="0" applyFont="1" applyFill="1"/>
    <xf numFmtId="4" fontId="27" fillId="0" borderId="10" xfId="0" applyNumberFormat="1" applyFont="1" applyBorder="1" applyAlignment="1">
      <alignment horizontal="center" vertical="center" wrapText="1"/>
    </xf>
    <xf numFmtId="3" fontId="30" fillId="0" borderId="10" xfId="43" applyNumberFormat="1" applyFont="1" applyFill="1" applyBorder="1" applyAlignment="1">
      <alignment horizontal="left" vertical="center" wrapText="1"/>
    </xf>
    <xf numFmtId="3" fontId="31" fillId="0" borderId="10" xfId="43" applyNumberFormat="1" applyFont="1" applyFill="1" applyBorder="1" applyAlignment="1">
      <alignment horizontal="center" vertical="center" wrapText="1"/>
    </xf>
    <xf numFmtId="165" fontId="31" fillId="0" borderId="10" xfId="43" applyNumberFormat="1" applyFont="1" applyFill="1" applyBorder="1" applyAlignment="1">
      <alignment horizontal="center" vertical="center" wrapText="1"/>
    </xf>
    <xf numFmtId="0" fontId="27" fillId="0" borderId="10" xfId="0" applyFont="1" applyFill="1" applyBorder="1" applyAlignment="1">
      <alignment vertical="center" wrapText="1"/>
    </xf>
    <xf numFmtId="0" fontId="26" fillId="0" borderId="10" xfId="0" applyFont="1" applyFill="1" applyBorder="1" applyAlignment="1">
      <alignment vertical="center" wrapText="1"/>
    </xf>
    <xf numFmtId="0" fontId="26" fillId="0" borderId="10" xfId="58" applyFont="1" applyFill="1" applyBorder="1" applyAlignment="1">
      <alignment horizontal="center" vertical="center" wrapText="1"/>
    </xf>
    <xf numFmtId="0" fontId="35" fillId="0" borderId="0" xfId="43" applyFont="1"/>
    <xf numFmtId="0" fontId="27" fillId="0" borderId="0" xfId="0" applyFont="1"/>
    <xf numFmtId="0" fontId="26" fillId="0" borderId="0" xfId="0" applyFont="1" applyBorder="1"/>
    <xf numFmtId="0" fontId="27" fillId="0" borderId="18" xfId="0" applyFont="1" applyBorder="1" applyAlignment="1">
      <alignment horizontal="center" vertical="center"/>
    </xf>
    <xf numFmtId="0" fontId="27" fillId="0" borderId="19"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28" xfId="0" applyFont="1" applyFill="1" applyBorder="1" applyAlignment="1">
      <alignment horizontal="center" vertical="center" wrapText="1"/>
    </xf>
    <xf numFmtId="0" fontId="27" fillId="0" borderId="20" xfId="0" applyFont="1" applyBorder="1" applyAlignment="1">
      <alignment wrapText="1"/>
    </xf>
    <xf numFmtId="3" fontId="26" fillId="0" borderId="11" xfId="0" applyNumberFormat="1" applyFont="1" applyBorder="1" applyAlignment="1">
      <alignment horizontal="center" vertical="center"/>
    </xf>
    <xf numFmtId="0" fontId="27" fillId="0" borderId="21" xfId="0" applyFont="1" applyBorder="1"/>
    <xf numFmtId="3" fontId="26" fillId="0" borderId="14" xfId="0" applyNumberFormat="1" applyFont="1" applyBorder="1" applyAlignment="1">
      <alignment horizontal="center" vertical="center"/>
    </xf>
    <xf numFmtId="0" fontId="39" fillId="0" borderId="22" xfId="0" applyFont="1" applyBorder="1" applyAlignment="1">
      <alignment horizontal="right"/>
    </xf>
    <xf numFmtId="3" fontId="39" fillId="0" borderId="23" xfId="0" applyNumberFormat="1" applyFont="1" applyBorder="1"/>
    <xf numFmtId="0" fontId="39" fillId="0" borderId="24" xfId="0" applyFont="1" applyBorder="1" applyAlignment="1">
      <alignment horizontal="right"/>
    </xf>
    <xf numFmtId="3" fontId="39" fillId="0" borderId="13" xfId="0" applyNumberFormat="1" applyFont="1" applyBorder="1"/>
    <xf numFmtId="3" fontId="26" fillId="0" borderId="26" xfId="0" applyNumberFormat="1" applyFont="1" applyBorder="1" applyAlignment="1">
      <alignment horizontal="center" vertical="center"/>
    </xf>
    <xf numFmtId="0" fontId="27" fillId="0" borderId="25" xfId="0" applyFont="1" applyBorder="1" applyAlignment="1">
      <alignment wrapText="1"/>
    </xf>
    <xf numFmtId="0" fontId="17" fillId="0" borderId="0" xfId="0" applyFont="1" applyFill="1" applyAlignment="1">
      <alignment wrapText="1"/>
    </xf>
    <xf numFmtId="3" fontId="27" fillId="0" borderId="29" xfId="0" applyNumberFormat="1" applyFont="1" applyFill="1" applyBorder="1" applyAlignment="1">
      <alignment horizontal="center" vertical="center"/>
    </xf>
    <xf numFmtId="3" fontId="27" fillId="0" borderId="30" xfId="0" applyNumberFormat="1" applyFont="1" applyFill="1" applyBorder="1" applyAlignment="1">
      <alignment horizontal="center" vertical="center"/>
    </xf>
    <xf numFmtId="3" fontId="39" fillId="0" borderId="30" xfId="0" applyNumberFormat="1" applyFont="1" applyFill="1" applyBorder="1"/>
    <xf numFmtId="3" fontId="39" fillId="0" borderId="30" xfId="0" applyNumberFormat="1" applyFont="1" applyFill="1" applyBorder="1" applyAlignment="1">
      <alignment horizontal="right"/>
    </xf>
    <xf numFmtId="3" fontId="27" fillId="0" borderId="31" xfId="0" applyNumberFormat="1" applyFont="1" applyFill="1" applyBorder="1" applyAlignment="1">
      <alignment horizontal="center" vertical="center"/>
    </xf>
    <xf numFmtId="0" fontId="43" fillId="0" borderId="0" xfId="43" applyFont="1" applyFill="1" applyBorder="1" applyAlignment="1">
      <alignment horizontal="left" vertical="center"/>
    </xf>
    <xf numFmtId="0" fontId="0" fillId="0" borderId="0" xfId="0"/>
    <xf numFmtId="0" fontId="0" fillId="0" borderId="0" xfId="0" applyAlignment="1">
      <alignment wrapText="1"/>
    </xf>
    <xf numFmtId="0" fontId="0" fillId="0" borderId="0" xfId="0" applyBorder="1" applyAlignment="1">
      <alignment wrapText="1"/>
    </xf>
    <xf numFmtId="0" fontId="16" fillId="0" borderId="0" xfId="0" applyFont="1" applyFill="1" applyBorder="1" applyAlignment="1">
      <alignment wrapText="1"/>
    </xf>
    <xf numFmtId="0" fontId="42" fillId="0" borderId="0" xfId="55" applyFont="1" applyFill="1" applyBorder="1" applyAlignment="1">
      <alignment wrapText="1"/>
    </xf>
    <xf numFmtId="0" fontId="42" fillId="0" borderId="0" xfId="55" applyFont="1" applyBorder="1" applyAlignment="1">
      <alignment wrapText="1"/>
    </xf>
    <xf numFmtId="0" fontId="36" fillId="0" borderId="0" xfId="0" applyFont="1" applyFill="1" applyBorder="1" applyAlignment="1">
      <alignment wrapText="1"/>
    </xf>
    <xf numFmtId="0" fontId="0" fillId="0" borderId="0" xfId="0" applyBorder="1" applyAlignment="1">
      <alignment vertical="top" wrapText="1"/>
    </xf>
    <xf numFmtId="0" fontId="0" fillId="0" borderId="0" xfId="0"/>
    <xf numFmtId="0" fontId="0" fillId="0" borderId="0" xfId="0"/>
    <xf numFmtId="0" fontId="0" fillId="0" borderId="0" xfId="0"/>
    <xf numFmtId="0" fontId="0" fillId="0" borderId="0" xfId="0"/>
    <xf numFmtId="0" fontId="43" fillId="33" borderId="0" xfId="0" applyFont="1" applyFill="1" applyAlignment="1">
      <alignment horizontal="left" vertical="center"/>
    </xf>
    <xf numFmtId="0" fontId="38" fillId="0" borderId="15" xfId="0" applyFont="1" applyBorder="1" applyAlignment="1">
      <alignment horizontal="center"/>
    </xf>
    <xf numFmtId="0" fontId="38" fillId="0" borderId="16" xfId="0" applyFont="1" applyBorder="1" applyAlignment="1">
      <alignment horizontal="center"/>
    </xf>
    <xf numFmtId="0" fontId="38" fillId="0" borderId="17" xfId="0" applyFont="1" applyBorder="1" applyAlignment="1">
      <alignment horizontal="center"/>
    </xf>
    <xf numFmtId="0" fontId="43" fillId="33" borderId="0" xfId="43" applyFont="1" applyFill="1" applyBorder="1" applyAlignment="1">
      <alignment horizontal="left" vertical="center"/>
    </xf>
    <xf numFmtId="0" fontId="43" fillId="33" borderId="0" xfId="43" applyFont="1" applyFill="1" applyAlignment="1">
      <alignment horizontal="left" vertical="center"/>
    </xf>
    <xf numFmtId="0" fontId="43" fillId="33" borderId="0" xfId="43" applyFont="1" applyFill="1" applyBorder="1" applyAlignment="1">
      <alignment horizontal="left" vertical="center" wrapText="1"/>
    </xf>
    <xf numFmtId="0" fontId="26" fillId="0" borderId="32" xfId="0" applyFont="1" applyFill="1" applyBorder="1" applyAlignment="1">
      <alignment horizontal="left" vertical="center" wrapText="1"/>
    </xf>
  </cellXfs>
  <cellStyles count="6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9"/>
    <cellStyle name="60% - Accent2" xfId="25" builtinId="36" customBuiltin="1"/>
    <cellStyle name="60% - Accent2 2" xfId="50"/>
    <cellStyle name="60% - Accent3" xfId="29" builtinId="40" customBuiltin="1"/>
    <cellStyle name="60% - Accent3 2" xfId="51"/>
    <cellStyle name="60% - Accent4" xfId="33" builtinId="44" customBuiltin="1"/>
    <cellStyle name="60% - Accent4 2" xfId="52"/>
    <cellStyle name="60% - Accent5" xfId="37" builtinId="48" customBuiltin="1"/>
    <cellStyle name="60% - Accent5 2" xfId="53"/>
    <cellStyle name="60% - Accent6" xfId="41" builtinId="52" customBuiltin="1"/>
    <cellStyle name="60% - Accent6 2" xfId="54"/>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4"/>
    <cellStyle name="Comma 2 2" xfId="65"/>
    <cellStyle name="Comma 2 3" xfId="60"/>
    <cellStyle name="Comma 3" xfId="46"/>
    <cellStyle name="Comma 3 2" xfId="67"/>
    <cellStyle name="Comma 3 3" xfId="62"/>
    <cellStyle name="E_TableCell1" xfId="59"/>
    <cellStyle name="Excel Built-in Normal" xfId="57"/>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55" builtinId="8"/>
    <cellStyle name="Hyperlink 2" xfId="47"/>
    <cellStyle name="Hyperlink 3" xfId="56"/>
    <cellStyle name="Hyperlink 4" xfId="64"/>
    <cellStyle name="Input" xfId="9" builtinId="20" customBuiltin="1"/>
    <cellStyle name="Linked Cell" xfId="12" builtinId="24" customBuiltin="1"/>
    <cellStyle name="Neutral" xfId="8" builtinId="28" customBuiltin="1"/>
    <cellStyle name="Neutral 2" xfId="48"/>
    <cellStyle name="Normal" xfId="0" builtinId="0"/>
    <cellStyle name="Normal 2" xfId="42"/>
    <cellStyle name="Normal 3" xfId="43"/>
    <cellStyle name="Normal 4" xfId="45"/>
    <cellStyle name="Normal 4 2" xfId="66"/>
    <cellStyle name="Normal 4 3" xfId="61"/>
    <cellStyle name="Normal 5" xfId="63"/>
    <cellStyle name="Note" xfId="15" builtinId="10" customBuiltin="1"/>
    <cellStyle name="Output" xfId="10" builtinId="21" customBuiltin="1"/>
    <cellStyle name="Percent 2" xfId="68"/>
    <cellStyle name="Standard 2" xfId="58"/>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di.org/publications/10941-monitoring-europes-fossil-fuel-subsidies-spain" TargetMode="External"/><Relationship Id="rId1" Type="http://schemas.openxmlformats.org/officeDocument/2006/relationships/hyperlink" Target="https://www.odi.org/publications/10939-phase-out-2020-monitoring-europes-fossil-fuel-subsidi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ieefa.org/wp-content/uploads/2016/12/Spain%E2%80%99s-Capacity-Market-Energy-Security-or-Subsidy_December-2016.pdf" TargetMode="External"/><Relationship Id="rId13" Type="http://schemas.openxmlformats.org/officeDocument/2006/relationships/hyperlink" Target="http://ec.europa.eu/environment/enveco/taxation/pdf/201412ffs_final_report.pdf" TargetMode="External"/><Relationship Id="rId18" Type="http://schemas.openxmlformats.org/officeDocument/2006/relationships/hyperlink" Target="http://www.oecd.org/site/tadffss/data/" TargetMode="External"/><Relationship Id="rId3" Type="http://schemas.openxmlformats.org/officeDocument/2006/relationships/hyperlink" Target="http://ec.europa.eu/environment/enveco/taxation/pdf/201412ffs_final_report.pdf" TargetMode="External"/><Relationship Id="rId7" Type="http://schemas.openxmlformats.org/officeDocument/2006/relationships/hyperlink" Target="http://www.irmc.es/Noticias/common/Nuevo-Marco-2013-2018.pdf" TargetMode="External"/><Relationship Id="rId12" Type="http://schemas.openxmlformats.org/officeDocument/2006/relationships/hyperlink" Target="https://ec.europa.eu/energy/sites/ener/files/documents/ECOFYS%202014%20Subsidies%20and%20costs%20of%20EU%20energy_11_Nov.pdf" TargetMode="External"/><Relationship Id="rId17" Type="http://schemas.openxmlformats.org/officeDocument/2006/relationships/hyperlink" Target="http://www.oecd.org/site/tadffss/data/" TargetMode="External"/><Relationship Id="rId2" Type="http://schemas.openxmlformats.org/officeDocument/2006/relationships/hyperlink" Target="http://www.oecd-ilibrary.org/energy/data/iea-energy-technology-r-d-statistics_enetech-data-en" TargetMode="External"/><Relationship Id="rId16" Type="http://schemas.openxmlformats.org/officeDocument/2006/relationships/hyperlink" Target="http://www.oecd.org/site/tadffss/data/" TargetMode="External"/><Relationship Id="rId20" Type="http://schemas.openxmlformats.org/officeDocument/2006/relationships/hyperlink" Target="http://www.oecd.org/site/tadffss/data/" TargetMode="External"/><Relationship Id="rId1" Type="http://schemas.openxmlformats.org/officeDocument/2006/relationships/hyperlink" Target="http://www.oecd.org/site/tadffss/data/" TargetMode="External"/><Relationship Id="rId6" Type="http://schemas.openxmlformats.org/officeDocument/2006/relationships/hyperlink" Target="http://www.irmc.es/Noticias/common/Nuevo-Marco-2013-2018.pdf" TargetMode="External"/><Relationship Id="rId11" Type="http://schemas.openxmlformats.org/officeDocument/2006/relationships/hyperlink" Target="http://www.igae.pap.minhafp.gob.es/sitios/igae/es-ES/rcasp/Documents/C.G.E.%202015.pdf" TargetMode="External"/><Relationship Id="rId5" Type="http://schemas.openxmlformats.org/officeDocument/2006/relationships/hyperlink" Target="http://www.climatechangenews.com/2016/12/13/spains-hidden-e1bn-subsidy-to-coal-gas-power-plants/" TargetMode="External"/><Relationship Id="rId15" Type="http://schemas.openxmlformats.org/officeDocument/2006/relationships/hyperlink" Target="http://www.oecd.org/site/tadffss/data/" TargetMode="External"/><Relationship Id="rId10" Type="http://schemas.openxmlformats.org/officeDocument/2006/relationships/hyperlink" Target="http://www.igae.pap.minhafp.gob.es/sitios/igae/es-ES/rcasp/Documents/C.G.E.%202015.pdf" TargetMode="External"/><Relationship Id="rId19" Type="http://schemas.openxmlformats.org/officeDocument/2006/relationships/hyperlink" Target="http://www.oecd.org/site/tadffss/data/" TargetMode="External"/><Relationship Id="rId4" Type="http://schemas.openxmlformats.org/officeDocument/2006/relationships/hyperlink" Target="http://www.oecd-ilibrary.org/energy/data/iea-energy-technology-r-d-statistics_enetech-data-en" TargetMode="External"/><Relationship Id="rId9" Type="http://schemas.openxmlformats.org/officeDocument/2006/relationships/hyperlink" Target="http://www.igae.pap.minhafp.gob.es/sitios/igae/es-ES/rcasp/Documents/C.G.E.%202015.pdf" TargetMode="External"/><Relationship Id="rId14" Type="http://schemas.openxmlformats.org/officeDocument/2006/relationships/hyperlink" Target="https://www.eea.europa.eu/data-and-maps/indicators/fuel-prices-and-taxes/assessment-6"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inglaterra.cesce.es/sites/all/themes/cesce/Docs/Memoria2015/Eng/ANNUAL_REPORT_2015_07-11-2016_WEB.pdf" TargetMode="External"/><Relationship Id="rId2" Type="http://schemas.openxmlformats.org/officeDocument/2006/relationships/hyperlink" Target="http://inglaterra.cesce.es/sites/all/themes/cesce/Docs/Memoria2015/Eng/ANNUAL_REPORT_2015_07-11-2016_WEB.pdf" TargetMode="External"/><Relationship Id="rId1" Type="http://schemas.openxmlformats.org/officeDocument/2006/relationships/hyperlink" Target="http://inglaterra.cesce.es/sites/all/themes/cesce/Docs/Memoria2015/Eng/ANNUAL_REPORT_2015_07-11-2016_WE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abSelected="1" workbookViewId="0">
      <selection activeCell="C5" sqref="C5"/>
    </sheetView>
  </sheetViews>
  <sheetFormatPr defaultRowHeight="14.5" x14ac:dyDescent="0.35"/>
  <cols>
    <col min="1" max="1" width="82.7265625" customWidth="1"/>
  </cols>
  <sheetData>
    <row r="1" spans="1:1" x14ac:dyDescent="0.35">
      <c r="A1" s="69" t="s">
        <v>109</v>
      </c>
    </row>
    <row r="2" spans="1:1" x14ac:dyDescent="0.35">
      <c r="A2" s="69"/>
    </row>
    <row r="3" spans="1:1" x14ac:dyDescent="0.35">
      <c r="A3" s="58"/>
    </row>
    <row r="4" spans="1:1" ht="29" x14ac:dyDescent="0.35">
      <c r="A4" s="63" t="s">
        <v>110</v>
      </c>
    </row>
    <row r="5" spans="1:1" ht="72.5" x14ac:dyDescent="0.35">
      <c r="A5" s="64" t="s">
        <v>106</v>
      </c>
    </row>
    <row r="6" spans="1:1" ht="43.5" x14ac:dyDescent="0.35">
      <c r="A6" s="59" t="s">
        <v>107</v>
      </c>
    </row>
    <row r="7" spans="1:1" x14ac:dyDescent="0.35">
      <c r="A7" s="59"/>
    </row>
    <row r="8" spans="1:1" x14ac:dyDescent="0.35">
      <c r="A8" s="62" t="s">
        <v>108</v>
      </c>
    </row>
    <row r="9" spans="1:1" ht="29" x14ac:dyDescent="0.35">
      <c r="A9" s="61" t="s">
        <v>111</v>
      </c>
    </row>
    <row r="10" spans="1:1" x14ac:dyDescent="0.35">
      <c r="A10" s="59"/>
    </row>
    <row r="11" spans="1:1" x14ac:dyDescent="0.35">
      <c r="A11" s="60" t="s">
        <v>73</v>
      </c>
    </row>
    <row r="12" spans="1:1" x14ac:dyDescent="0.35">
      <c r="A12" s="61" t="s">
        <v>105</v>
      </c>
    </row>
    <row r="13" spans="1:1" x14ac:dyDescent="0.35">
      <c r="A13" s="61" t="s">
        <v>74</v>
      </c>
    </row>
    <row r="14" spans="1:1" x14ac:dyDescent="0.35">
      <c r="A14" s="61" t="s">
        <v>69</v>
      </c>
    </row>
    <row r="15" spans="1:1" x14ac:dyDescent="0.35">
      <c r="A15" s="61" t="s">
        <v>2</v>
      </c>
    </row>
    <row r="16" spans="1:1" x14ac:dyDescent="0.35">
      <c r="A16" s="61" t="s">
        <v>75</v>
      </c>
    </row>
  </sheetData>
  <mergeCells count="1">
    <mergeCell ref="A1:A2"/>
  </mergeCells>
  <hyperlinks>
    <hyperlink ref="A13" location="'Fiscal support'!A1" display="Fiscal support"/>
    <hyperlink ref="A16" location="'SOE investment'!A1" display="SOE investment"/>
    <hyperlink ref="A14" location="'Public finance (domestic + EU)'!A1" display="Public finance (domestic and EU)"/>
    <hyperlink ref="A15" location="'Public finance (international)'!A1" display="Public finance (international)"/>
    <hyperlink ref="A12" location="Summary!A1" display="Summary"/>
    <hyperlink ref="A8" r:id="rId1"/>
    <hyperlink ref="A9"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96" zoomScaleNormal="96" workbookViewId="0">
      <selection activeCell="P10" sqref="P10"/>
    </sheetView>
  </sheetViews>
  <sheetFormatPr defaultRowHeight="14.5" x14ac:dyDescent="0.35"/>
  <cols>
    <col min="1" max="1" width="20.7265625" customWidth="1"/>
    <col min="2" max="2" width="10.90625" customWidth="1"/>
    <col min="3" max="3" width="11.54296875" customWidth="1"/>
    <col min="4" max="4" width="9.90625" customWidth="1"/>
    <col min="5" max="7" width="8.81640625" customWidth="1"/>
    <col min="8" max="8" width="11.7265625" customWidth="1"/>
    <col min="9" max="9" width="12.08984375" customWidth="1"/>
    <col min="10" max="10" width="8.81640625" customWidth="1"/>
    <col min="11" max="11" width="9.54296875" customWidth="1"/>
    <col min="12" max="12" width="3.54296875" customWidth="1"/>
  </cols>
  <sheetData>
    <row r="1" spans="1:11" s="57" customFormat="1" x14ac:dyDescent="0.35">
      <c r="A1" s="69" t="s">
        <v>112</v>
      </c>
      <c r="B1" s="69"/>
      <c r="C1" s="69"/>
      <c r="D1" s="69"/>
      <c r="E1" s="69"/>
      <c r="F1" s="69"/>
      <c r="G1" s="69"/>
      <c r="H1" s="69"/>
      <c r="I1" s="69"/>
      <c r="J1" s="69"/>
      <c r="K1" s="69"/>
    </row>
    <row r="2" spans="1:11" x14ac:dyDescent="0.35">
      <c r="A2" s="69"/>
      <c r="B2" s="69"/>
      <c r="C2" s="69"/>
      <c r="D2" s="69"/>
      <c r="E2" s="69"/>
      <c r="F2" s="69"/>
      <c r="G2" s="69"/>
      <c r="H2" s="69"/>
      <c r="I2" s="69"/>
      <c r="J2" s="69"/>
      <c r="K2" s="69"/>
    </row>
    <row r="3" spans="1:11" ht="15" thickBot="1" x14ac:dyDescent="0.4">
      <c r="J3" s="23"/>
    </row>
    <row r="4" spans="1:11" ht="15" thickBot="1" x14ac:dyDescent="0.4">
      <c r="A4" s="34"/>
      <c r="B4" s="70" t="s">
        <v>5</v>
      </c>
      <c r="C4" s="71"/>
      <c r="D4" s="71"/>
      <c r="E4" s="72"/>
      <c r="F4" s="70" t="s">
        <v>6</v>
      </c>
      <c r="G4" s="71"/>
      <c r="H4" s="71"/>
      <c r="I4" s="71"/>
      <c r="J4" s="72"/>
      <c r="K4" s="35"/>
    </row>
    <row r="5" spans="1:11" ht="52" x14ac:dyDescent="0.35">
      <c r="A5" s="36"/>
      <c r="B5" s="37" t="s">
        <v>64</v>
      </c>
      <c r="C5" s="37" t="s">
        <v>65</v>
      </c>
      <c r="D5" s="37" t="s">
        <v>66</v>
      </c>
      <c r="E5" s="38" t="s">
        <v>91</v>
      </c>
      <c r="F5" s="37" t="s">
        <v>21</v>
      </c>
      <c r="G5" s="37" t="s">
        <v>35</v>
      </c>
      <c r="H5" s="37" t="s">
        <v>67</v>
      </c>
      <c r="I5" s="37" t="s">
        <v>34</v>
      </c>
      <c r="J5" s="38" t="s">
        <v>91</v>
      </c>
      <c r="K5" s="39" t="s">
        <v>17</v>
      </c>
    </row>
    <row r="6" spans="1:11" ht="60.5" customHeight="1" x14ac:dyDescent="0.35">
      <c r="A6" s="40" t="s">
        <v>94</v>
      </c>
      <c r="B6" s="41">
        <v>473.06090674999996</v>
      </c>
      <c r="C6" s="41" t="s">
        <v>26</v>
      </c>
      <c r="D6" s="41">
        <v>469.8</v>
      </c>
      <c r="E6" s="41" t="s">
        <v>26</v>
      </c>
      <c r="F6" s="41">
        <v>338.7</v>
      </c>
      <c r="G6" s="41">
        <v>0</v>
      </c>
      <c r="H6" s="41" t="s">
        <v>26</v>
      </c>
      <c r="I6" s="41">
        <v>429.779764</v>
      </c>
      <c r="J6" s="41">
        <v>0</v>
      </c>
      <c r="K6" s="51">
        <f>SUM(B6:J6)</f>
        <v>1711.3406707499998</v>
      </c>
    </row>
    <row r="7" spans="1:11" ht="23.5" customHeight="1" x14ac:dyDescent="0.35">
      <c r="A7" s="42" t="s">
        <v>68</v>
      </c>
      <c r="B7" s="43">
        <f>SUM(B8:B9)</f>
        <v>0</v>
      </c>
      <c r="C7" s="43">
        <f t="shared" ref="C7:J7" si="0">SUM(C8:C9)</f>
        <v>49.63333333333334</v>
      </c>
      <c r="D7" s="43">
        <f>SUM(D8:D9)</f>
        <v>6.2872142857142865</v>
      </c>
      <c r="E7" s="43">
        <v>0</v>
      </c>
      <c r="F7" s="43">
        <f t="shared" si="0"/>
        <v>0</v>
      </c>
      <c r="G7" s="43">
        <f t="shared" si="0"/>
        <v>0</v>
      </c>
      <c r="H7" s="43">
        <f t="shared" si="0"/>
        <v>0</v>
      </c>
      <c r="I7" s="43">
        <f t="shared" si="0"/>
        <v>0</v>
      </c>
      <c r="J7" s="43">
        <f t="shared" si="0"/>
        <v>0</v>
      </c>
      <c r="K7" s="52">
        <f>SUM(B7:J7)</f>
        <v>55.920547619047625</v>
      </c>
    </row>
    <row r="8" spans="1:11" x14ac:dyDescent="0.35">
      <c r="A8" s="44" t="s">
        <v>70</v>
      </c>
      <c r="B8" s="45">
        <v>0</v>
      </c>
      <c r="C8" s="45">
        <v>0</v>
      </c>
      <c r="D8" s="45">
        <v>1.7415</v>
      </c>
      <c r="E8" s="45">
        <v>0</v>
      </c>
      <c r="F8" s="45">
        <v>0</v>
      </c>
      <c r="G8" s="45">
        <v>0</v>
      </c>
      <c r="H8" s="45">
        <v>0</v>
      </c>
      <c r="I8" s="45">
        <v>0</v>
      </c>
      <c r="J8" s="45">
        <v>0</v>
      </c>
      <c r="K8" s="53">
        <f>SUM(B8:J8)</f>
        <v>1.7415</v>
      </c>
    </row>
    <row r="9" spans="1:11" x14ac:dyDescent="0.35">
      <c r="A9" s="46" t="s">
        <v>92</v>
      </c>
      <c r="B9" s="47">
        <v>0</v>
      </c>
      <c r="C9" s="47">
        <v>49.63333333333334</v>
      </c>
      <c r="D9" s="47">
        <v>4.5457142857142863</v>
      </c>
      <c r="E9" s="47">
        <v>0</v>
      </c>
      <c r="F9" s="47">
        <v>0</v>
      </c>
      <c r="G9" s="47">
        <v>0</v>
      </c>
      <c r="H9" s="47">
        <v>0</v>
      </c>
      <c r="I9" s="47">
        <v>0</v>
      </c>
      <c r="J9" s="47">
        <v>0</v>
      </c>
      <c r="K9" s="54">
        <f>SUM(B9:J9)</f>
        <v>54.179047619047623</v>
      </c>
    </row>
    <row r="10" spans="1:11" ht="27" customHeight="1" thickBot="1" x14ac:dyDescent="0.4">
      <c r="A10" s="49" t="s">
        <v>95</v>
      </c>
      <c r="B10" s="48">
        <v>0</v>
      </c>
      <c r="C10" s="48">
        <v>0</v>
      </c>
      <c r="D10" s="48">
        <v>0</v>
      </c>
      <c r="E10" s="48">
        <v>0</v>
      </c>
      <c r="F10" s="48">
        <v>0</v>
      </c>
      <c r="G10" s="48">
        <v>0</v>
      </c>
      <c r="H10" s="48">
        <v>0</v>
      </c>
      <c r="I10" s="48">
        <v>0</v>
      </c>
      <c r="J10" s="48">
        <v>0</v>
      </c>
      <c r="K10" s="55">
        <f>SUM(B10:J10)</f>
        <v>0</v>
      </c>
    </row>
    <row r="12" spans="1:11" x14ac:dyDescent="0.35">
      <c r="B12" s="24"/>
      <c r="C12" s="25"/>
    </row>
  </sheetData>
  <mergeCells count="3">
    <mergeCell ref="B4:E4"/>
    <mergeCell ref="F4:J4"/>
    <mergeCell ref="A1:K2"/>
  </mergeCells>
  <pageMargins left="0.7" right="0.7" top="0.75" bottom="0.75" header="0.3" footer="0.3"/>
  <pageSetup paperSize="9" orientation="portrait" r:id="rId1"/>
  <ignoredErrors>
    <ignoredError sqref="B7:C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zoomScaleNormal="100" workbookViewId="0">
      <selection activeCell="O5" sqref="O5"/>
    </sheetView>
  </sheetViews>
  <sheetFormatPr defaultRowHeight="14.5" x14ac:dyDescent="0.35"/>
  <cols>
    <col min="1" max="1" width="24.1796875" customWidth="1"/>
    <col min="2" max="2" width="15.81640625" customWidth="1"/>
    <col min="3" max="4" width="10.7265625" customWidth="1"/>
    <col min="5" max="5" width="11.7265625" customWidth="1"/>
    <col min="6" max="13" width="10.7265625" customWidth="1"/>
    <col min="14" max="14" width="39.1796875" customWidth="1"/>
    <col min="15" max="15" width="41.08984375" customWidth="1"/>
  </cols>
  <sheetData>
    <row r="1" spans="1:16" ht="14.5" customHeight="1" x14ac:dyDescent="0.35">
      <c r="A1" s="73" t="s">
        <v>113</v>
      </c>
      <c r="B1" s="73"/>
      <c r="C1" s="73"/>
      <c r="D1" s="73"/>
      <c r="E1" s="73"/>
      <c r="F1" s="73"/>
      <c r="G1" s="73"/>
      <c r="H1" s="73"/>
      <c r="I1" s="73"/>
      <c r="J1" s="73"/>
      <c r="K1" s="73"/>
      <c r="L1" s="73"/>
      <c r="M1" s="73"/>
      <c r="N1" s="73"/>
      <c r="O1" s="56"/>
      <c r="P1" s="56"/>
    </row>
    <row r="2" spans="1:16" s="65" customFormat="1" ht="14.5" customHeight="1" x14ac:dyDescent="0.35">
      <c r="A2" s="73"/>
      <c r="B2" s="73"/>
      <c r="C2" s="73"/>
      <c r="D2" s="73"/>
      <c r="E2" s="73"/>
      <c r="F2" s="73"/>
      <c r="G2" s="73"/>
      <c r="H2" s="73"/>
      <c r="I2" s="73"/>
      <c r="J2" s="73"/>
      <c r="K2" s="73"/>
      <c r="L2" s="73"/>
      <c r="M2" s="73"/>
      <c r="N2" s="73"/>
      <c r="O2" s="56"/>
      <c r="P2" s="56"/>
    </row>
    <row r="4" spans="1:16" ht="65" x14ac:dyDescent="0.35">
      <c r="A4" s="9" t="s">
        <v>12</v>
      </c>
      <c r="B4" s="9" t="s">
        <v>13</v>
      </c>
      <c r="C4" s="9" t="s">
        <v>8</v>
      </c>
      <c r="D4" s="9" t="s">
        <v>9</v>
      </c>
      <c r="E4" s="9" t="s">
        <v>0</v>
      </c>
      <c r="F4" s="9" t="s">
        <v>7</v>
      </c>
      <c r="G4" s="9" t="s">
        <v>14</v>
      </c>
      <c r="H4" s="9" t="s">
        <v>15</v>
      </c>
      <c r="I4" s="9" t="s">
        <v>16</v>
      </c>
      <c r="J4" s="9" t="s">
        <v>18</v>
      </c>
      <c r="K4" s="9" t="s">
        <v>25</v>
      </c>
      <c r="L4" s="26" t="s">
        <v>24</v>
      </c>
      <c r="M4" s="9" t="s">
        <v>10</v>
      </c>
      <c r="N4" s="2" t="s">
        <v>11</v>
      </c>
      <c r="O4" s="76" t="s">
        <v>117</v>
      </c>
      <c r="P4" s="23"/>
    </row>
    <row r="5" spans="1:16" ht="26" x14ac:dyDescent="0.35">
      <c r="A5" s="5" t="s">
        <v>39</v>
      </c>
      <c r="B5" s="1" t="s">
        <v>62</v>
      </c>
      <c r="C5" s="1" t="s">
        <v>28</v>
      </c>
      <c r="D5" s="1" t="s">
        <v>27</v>
      </c>
      <c r="E5" s="1" t="s">
        <v>5</v>
      </c>
      <c r="F5" s="1" t="s">
        <v>20</v>
      </c>
      <c r="G5" s="1"/>
      <c r="H5" s="12" t="s">
        <v>26</v>
      </c>
      <c r="I5" s="12" t="s">
        <v>26</v>
      </c>
      <c r="J5" s="12" t="s">
        <v>26</v>
      </c>
      <c r="K5" s="12" t="s">
        <v>26</v>
      </c>
      <c r="L5" s="12" t="s">
        <v>26</v>
      </c>
      <c r="M5" s="13" t="s">
        <v>29</v>
      </c>
      <c r="N5" s="4"/>
    </row>
    <row r="6" spans="1:16" ht="26" x14ac:dyDescent="0.35">
      <c r="A6" s="6" t="s">
        <v>40</v>
      </c>
      <c r="B6" s="1" t="s">
        <v>62</v>
      </c>
      <c r="C6" s="14" t="s">
        <v>28</v>
      </c>
      <c r="D6" s="14" t="s">
        <v>4</v>
      </c>
      <c r="E6" s="14" t="s">
        <v>5</v>
      </c>
      <c r="F6" s="14" t="s">
        <v>33</v>
      </c>
      <c r="G6" s="14"/>
      <c r="H6" s="16" t="s">
        <v>26</v>
      </c>
      <c r="I6" s="16" t="s">
        <v>26</v>
      </c>
      <c r="J6" s="16" t="s">
        <v>26</v>
      </c>
      <c r="K6" s="16" t="s">
        <v>26</v>
      </c>
      <c r="L6" s="16" t="s">
        <v>26</v>
      </c>
      <c r="M6" s="13" t="s">
        <v>29</v>
      </c>
      <c r="N6" s="7"/>
    </row>
    <row r="7" spans="1:16" ht="26" x14ac:dyDescent="0.35">
      <c r="A7" s="6" t="s">
        <v>41</v>
      </c>
      <c r="B7" s="1" t="s">
        <v>62</v>
      </c>
      <c r="C7" s="14" t="s">
        <v>28</v>
      </c>
      <c r="D7" s="14" t="s">
        <v>4</v>
      </c>
      <c r="E7" s="1" t="s">
        <v>5</v>
      </c>
      <c r="F7" s="1" t="s">
        <v>20</v>
      </c>
      <c r="G7" s="14"/>
      <c r="H7" s="16" t="s">
        <v>26</v>
      </c>
      <c r="I7" s="16" t="s">
        <v>26</v>
      </c>
      <c r="J7" s="16" t="s">
        <v>26</v>
      </c>
      <c r="K7" s="16" t="s">
        <v>26</v>
      </c>
      <c r="L7" s="16" t="s">
        <v>26</v>
      </c>
      <c r="M7" s="13" t="s">
        <v>29</v>
      </c>
      <c r="N7" s="7"/>
    </row>
    <row r="8" spans="1:16" ht="39" x14ac:dyDescent="0.35">
      <c r="A8" s="6" t="s">
        <v>42</v>
      </c>
      <c r="B8" s="1" t="s">
        <v>62</v>
      </c>
      <c r="C8" s="14" t="s">
        <v>28</v>
      </c>
      <c r="D8" s="14" t="s">
        <v>4</v>
      </c>
      <c r="E8" s="14" t="s">
        <v>61</v>
      </c>
      <c r="F8" s="14" t="s">
        <v>33</v>
      </c>
      <c r="G8" s="14"/>
      <c r="H8" s="16" t="s">
        <v>26</v>
      </c>
      <c r="I8" s="16" t="s">
        <v>26</v>
      </c>
      <c r="J8" s="16" t="s">
        <v>26</v>
      </c>
      <c r="K8" s="16" t="s">
        <v>26</v>
      </c>
      <c r="L8" s="16" t="s">
        <v>26</v>
      </c>
      <c r="M8" s="13" t="s">
        <v>29</v>
      </c>
      <c r="N8" s="7"/>
    </row>
    <row r="9" spans="1:16" ht="91" x14ac:dyDescent="0.35">
      <c r="A9" s="2" t="s">
        <v>100</v>
      </c>
      <c r="B9" s="1" t="s">
        <v>37</v>
      </c>
      <c r="C9" s="10" t="s">
        <v>28</v>
      </c>
      <c r="D9" s="10" t="s">
        <v>20</v>
      </c>
      <c r="E9" s="10" t="s">
        <v>5</v>
      </c>
      <c r="F9" s="10" t="s">
        <v>35</v>
      </c>
      <c r="G9" s="10"/>
      <c r="H9" s="20" t="s">
        <v>26</v>
      </c>
      <c r="I9" s="20" t="s">
        <v>26</v>
      </c>
      <c r="J9" s="20" t="s">
        <v>26</v>
      </c>
      <c r="K9" s="20" t="s">
        <v>26</v>
      </c>
      <c r="L9" s="20" t="s">
        <v>26</v>
      </c>
      <c r="M9" s="13" t="s">
        <v>53</v>
      </c>
      <c r="N9" s="3"/>
    </row>
    <row r="10" spans="1:16" ht="117" x14ac:dyDescent="0.35">
      <c r="A10" s="27" t="s">
        <v>43</v>
      </c>
      <c r="B10" s="1" t="s">
        <v>38</v>
      </c>
      <c r="C10" s="1" t="s">
        <v>28</v>
      </c>
      <c r="D10" s="28" t="s">
        <v>4</v>
      </c>
      <c r="E10" s="1" t="s">
        <v>5</v>
      </c>
      <c r="F10" s="10" t="s">
        <v>30</v>
      </c>
      <c r="G10" s="1"/>
      <c r="H10" s="29">
        <f>11375450/1000000</f>
        <v>11.375450000000001</v>
      </c>
      <c r="I10" s="29" t="s">
        <v>26</v>
      </c>
      <c r="J10" s="29" t="s">
        <v>26</v>
      </c>
      <c r="K10" s="11">
        <f t="shared" ref="K10:L13" si="0">AVERAGE(H10:J10)</f>
        <v>11.375450000000001</v>
      </c>
      <c r="L10" s="11">
        <f t="shared" si="0"/>
        <v>11.375450000000001</v>
      </c>
      <c r="M10" s="8" t="s">
        <v>72</v>
      </c>
      <c r="N10" s="4"/>
    </row>
    <row r="11" spans="1:16" ht="78" x14ac:dyDescent="0.35">
      <c r="A11" s="27" t="s">
        <v>99</v>
      </c>
      <c r="B11" s="1" t="s">
        <v>37</v>
      </c>
      <c r="C11" s="1" t="s">
        <v>28</v>
      </c>
      <c r="D11" s="28" t="s">
        <v>4</v>
      </c>
      <c r="E11" s="1" t="s">
        <v>5</v>
      </c>
      <c r="F11" s="10" t="s">
        <v>30</v>
      </c>
      <c r="G11" s="1"/>
      <c r="H11" s="29">
        <f>41735449/1000000</f>
        <v>41.735449000000003</v>
      </c>
      <c r="I11" s="29" t="s">
        <v>26</v>
      </c>
      <c r="J11" s="29" t="s">
        <v>26</v>
      </c>
      <c r="K11" s="11">
        <f t="shared" si="0"/>
        <v>41.735449000000003</v>
      </c>
      <c r="L11" s="11">
        <f t="shared" si="0"/>
        <v>41.735449000000003</v>
      </c>
      <c r="M11" s="8" t="s">
        <v>72</v>
      </c>
      <c r="N11" s="21"/>
    </row>
    <row r="12" spans="1:16" ht="104" x14ac:dyDescent="0.35">
      <c r="A12" s="5" t="s">
        <v>98</v>
      </c>
      <c r="B12" s="1" t="s">
        <v>37</v>
      </c>
      <c r="C12" s="1" t="s">
        <v>28</v>
      </c>
      <c r="D12" s="1" t="s">
        <v>4</v>
      </c>
      <c r="E12" s="1" t="s">
        <v>5</v>
      </c>
      <c r="F12" s="10" t="s">
        <v>30</v>
      </c>
      <c r="G12" s="1"/>
      <c r="H12" s="12">
        <f>7549999.75/1000000</f>
        <v>7.5499997499999996</v>
      </c>
      <c r="I12" s="29" t="s">
        <v>26</v>
      </c>
      <c r="J12" s="29" t="s">
        <v>26</v>
      </c>
      <c r="K12" s="29">
        <f t="shared" si="0"/>
        <v>7.5499997499999996</v>
      </c>
      <c r="L12" s="29">
        <f t="shared" si="0"/>
        <v>7.5499997499999996</v>
      </c>
      <c r="M12" s="8" t="s">
        <v>72</v>
      </c>
      <c r="N12" s="4"/>
    </row>
    <row r="13" spans="1:16" ht="130" x14ac:dyDescent="0.35">
      <c r="A13" s="5" t="s">
        <v>96</v>
      </c>
      <c r="B13" s="1" t="s">
        <v>37</v>
      </c>
      <c r="C13" s="1" t="s">
        <v>28</v>
      </c>
      <c r="D13" s="1" t="s">
        <v>4</v>
      </c>
      <c r="E13" s="1" t="s">
        <v>5</v>
      </c>
      <c r="F13" s="32" t="s">
        <v>31</v>
      </c>
      <c r="G13" s="1"/>
      <c r="H13" s="12">
        <f>353000008/1000000</f>
        <v>353.00000799999998</v>
      </c>
      <c r="I13" s="29" t="s">
        <v>26</v>
      </c>
      <c r="J13" s="29" t="s">
        <v>26</v>
      </c>
      <c r="K13" s="29">
        <f t="shared" si="0"/>
        <v>353.00000799999998</v>
      </c>
      <c r="L13" s="29">
        <f t="shared" si="0"/>
        <v>353.00000799999998</v>
      </c>
      <c r="M13" s="8" t="s">
        <v>72</v>
      </c>
      <c r="N13" s="4"/>
    </row>
    <row r="14" spans="1:16" ht="91" x14ac:dyDescent="0.35">
      <c r="A14" s="6" t="s">
        <v>101</v>
      </c>
      <c r="B14" s="1" t="s">
        <v>37</v>
      </c>
      <c r="C14" s="14" t="s">
        <v>28</v>
      </c>
      <c r="D14" s="1" t="s">
        <v>20</v>
      </c>
      <c r="E14" s="1" t="s">
        <v>5</v>
      </c>
      <c r="F14" s="1" t="s">
        <v>20</v>
      </c>
      <c r="G14" s="14"/>
      <c r="H14" s="16" t="s">
        <v>26</v>
      </c>
      <c r="I14" s="16" t="s">
        <v>26</v>
      </c>
      <c r="J14" s="16" t="s">
        <v>26</v>
      </c>
      <c r="K14" s="16" t="s">
        <v>26</v>
      </c>
      <c r="L14" s="16" t="s">
        <v>26</v>
      </c>
      <c r="M14" s="13" t="s">
        <v>53</v>
      </c>
      <c r="N14" s="7"/>
    </row>
    <row r="15" spans="1:16" ht="91" x14ac:dyDescent="0.35">
      <c r="A15" s="6" t="s">
        <v>80</v>
      </c>
      <c r="B15" s="1" t="s">
        <v>37</v>
      </c>
      <c r="C15" s="14" t="s">
        <v>28</v>
      </c>
      <c r="D15" s="1" t="s">
        <v>20</v>
      </c>
      <c r="E15" s="1" t="s">
        <v>61</v>
      </c>
      <c r="F15" s="1" t="s">
        <v>33</v>
      </c>
      <c r="G15" s="14"/>
      <c r="H15" s="16" t="s">
        <v>26</v>
      </c>
      <c r="I15" s="16" t="s">
        <v>26</v>
      </c>
      <c r="J15" s="16" t="s">
        <v>26</v>
      </c>
      <c r="K15" s="16" t="s">
        <v>26</v>
      </c>
      <c r="L15" s="16" t="s">
        <v>26</v>
      </c>
      <c r="M15" s="13" t="s">
        <v>53</v>
      </c>
      <c r="N15" s="7"/>
    </row>
    <row r="16" spans="1:16" ht="117" x14ac:dyDescent="0.35">
      <c r="A16" s="7" t="s">
        <v>81</v>
      </c>
      <c r="B16" s="1" t="s">
        <v>37</v>
      </c>
      <c r="C16" s="1" t="s">
        <v>28</v>
      </c>
      <c r="D16" s="1" t="s">
        <v>4</v>
      </c>
      <c r="E16" s="1" t="s">
        <v>6</v>
      </c>
      <c r="F16" s="1" t="s">
        <v>22</v>
      </c>
      <c r="G16" s="14"/>
      <c r="H16" s="15" t="s">
        <v>26</v>
      </c>
      <c r="I16" s="15" t="s">
        <v>26</v>
      </c>
      <c r="J16" s="15" t="s">
        <v>26</v>
      </c>
      <c r="K16" s="15" t="s">
        <v>26</v>
      </c>
      <c r="L16" s="15" t="s">
        <v>26</v>
      </c>
      <c r="M16" s="13" t="s">
        <v>36</v>
      </c>
      <c r="N16" s="7"/>
    </row>
    <row r="17" spans="1:14" ht="65" x14ac:dyDescent="0.35">
      <c r="A17" s="7" t="s">
        <v>97</v>
      </c>
      <c r="B17" s="1" t="s">
        <v>62</v>
      </c>
      <c r="C17" s="1" t="s">
        <v>28</v>
      </c>
      <c r="D17" s="1" t="s">
        <v>23</v>
      </c>
      <c r="E17" s="1" t="s">
        <v>5</v>
      </c>
      <c r="F17" s="1" t="s">
        <v>33</v>
      </c>
      <c r="G17" s="1"/>
      <c r="H17" s="19" t="s">
        <v>26</v>
      </c>
      <c r="I17" s="15" t="s">
        <v>26</v>
      </c>
      <c r="J17" s="15" t="s">
        <v>26</v>
      </c>
      <c r="K17" s="15">
        <f>(2900/5)*0.81</f>
        <v>469.8</v>
      </c>
      <c r="L17" s="15">
        <f>K17</f>
        <v>469.8</v>
      </c>
      <c r="M17" s="22" t="s">
        <v>51</v>
      </c>
      <c r="N17" s="7" t="s">
        <v>76</v>
      </c>
    </row>
    <row r="18" spans="1:14" ht="143" x14ac:dyDescent="0.35">
      <c r="A18" s="7" t="s">
        <v>82</v>
      </c>
      <c r="B18" s="1" t="s">
        <v>62</v>
      </c>
      <c r="C18" s="1" t="s">
        <v>28</v>
      </c>
      <c r="D18" s="1" t="s">
        <v>4</v>
      </c>
      <c r="E18" s="1" t="s">
        <v>61</v>
      </c>
      <c r="F18" s="1" t="s">
        <v>33</v>
      </c>
      <c r="G18" s="1"/>
      <c r="H18" s="19" t="s">
        <v>26</v>
      </c>
      <c r="I18" s="15" t="s">
        <v>26</v>
      </c>
      <c r="J18" s="15" t="s">
        <v>26</v>
      </c>
      <c r="K18" s="15" t="s">
        <v>26</v>
      </c>
      <c r="L18" s="15" t="s">
        <v>26</v>
      </c>
      <c r="M18" s="22" t="s">
        <v>46</v>
      </c>
      <c r="N18" s="7"/>
    </row>
    <row r="19" spans="1:14" ht="143" x14ac:dyDescent="0.35">
      <c r="A19" s="7" t="s">
        <v>49</v>
      </c>
      <c r="B19" s="1" t="s">
        <v>62</v>
      </c>
      <c r="C19" s="1" t="s">
        <v>28</v>
      </c>
      <c r="D19" s="1" t="s">
        <v>4</v>
      </c>
      <c r="E19" s="1" t="s">
        <v>5</v>
      </c>
      <c r="F19" s="32" t="s">
        <v>31</v>
      </c>
      <c r="G19" s="1"/>
      <c r="H19" s="19" t="s">
        <v>26</v>
      </c>
      <c r="I19" s="15" t="s">
        <v>26</v>
      </c>
      <c r="J19" s="15" t="s">
        <v>26</v>
      </c>
      <c r="K19" s="15">
        <v>44.4</v>
      </c>
      <c r="L19" s="15">
        <f t="shared" ref="L19:L24" si="1">K19</f>
        <v>44.4</v>
      </c>
      <c r="M19" s="22" t="s">
        <v>47</v>
      </c>
      <c r="N19" s="7"/>
    </row>
    <row r="20" spans="1:14" ht="169" x14ac:dyDescent="0.35">
      <c r="A20" s="7" t="s">
        <v>50</v>
      </c>
      <c r="B20" s="1" t="s">
        <v>62</v>
      </c>
      <c r="C20" s="1" t="s">
        <v>28</v>
      </c>
      <c r="D20" s="1" t="s">
        <v>4</v>
      </c>
      <c r="E20" s="1" t="s">
        <v>5</v>
      </c>
      <c r="F20" s="1" t="s">
        <v>32</v>
      </c>
      <c r="G20" s="1"/>
      <c r="H20" s="19">
        <v>15</v>
      </c>
      <c r="I20" s="15">
        <v>15</v>
      </c>
      <c r="J20" s="15">
        <v>15</v>
      </c>
      <c r="K20" s="15">
        <f>AVERAGE(H20:J20)</f>
        <v>15</v>
      </c>
      <c r="L20" s="15">
        <f t="shared" si="1"/>
        <v>15</v>
      </c>
      <c r="M20" s="22" t="s">
        <v>47</v>
      </c>
      <c r="N20" s="7"/>
    </row>
    <row r="21" spans="1:14" ht="52" x14ac:dyDescent="0.35">
      <c r="A21" s="30" t="s">
        <v>83</v>
      </c>
      <c r="B21" s="1" t="s">
        <v>62</v>
      </c>
      <c r="C21" s="31" t="s">
        <v>1</v>
      </c>
      <c r="D21" s="1" t="s">
        <v>23</v>
      </c>
      <c r="E21" s="31" t="s">
        <v>6</v>
      </c>
      <c r="F21" s="1" t="s">
        <v>35</v>
      </c>
      <c r="G21" s="31"/>
      <c r="H21" s="31" t="s">
        <v>26</v>
      </c>
      <c r="I21" s="31" t="s">
        <v>26</v>
      </c>
      <c r="J21" s="31" t="s">
        <v>26</v>
      </c>
      <c r="K21" s="31" t="s">
        <v>26</v>
      </c>
      <c r="L21" s="31" t="s">
        <v>26</v>
      </c>
      <c r="M21" s="1" t="s">
        <v>71</v>
      </c>
      <c r="N21" s="31"/>
    </row>
    <row r="22" spans="1:14" ht="117" x14ac:dyDescent="0.35">
      <c r="A22" s="5" t="s">
        <v>48</v>
      </c>
      <c r="B22" s="1" t="s">
        <v>37</v>
      </c>
      <c r="C22" s="1" t="s">
        <v>1</v>
      </c>
      <c r="D22" s="1" t="s">
        <v>27</v>
      </c>
      <c r="E22" s="1" t="s">
        <v>6</v>
      </c>
      <c r="F22" s="1" t="s">
        <v>21</v>
      </c>
      <c r="G22" s="1"/>
      <c r="H22" s="11">
        <f>338700000/1000000</f>
        <v>338.7</v>
      </c>
      <c r="I22" s="11" t="s">
        <v>26</v>
      </c>
      <c r="J22" s="11" t="s">
        <v>26</v>
      </c>
      <c r="K22" s="11">
        <f>AVERAGE(H22:J22)</f>
        <v>338.7</v>
      </c>
      <c r="L22" s="11">
        <f t="shared" si="1"/>
        <v>338.7</v>
      </c>
      <c r="M22" s="8" t="s">
        <v>72</v>
      </c>
      <c r="N22" s="4"/>
    </row>
    <row r="23" spans="1:14" ht="91" x14ac:dyDescent="0.35">
      <c r="A23" s="5" t="s">
        <v>84</v>
      </c>
      <c r="B23" s="1" t="s">
        <v>37</v>
      </c>
      <c r="C23" s="1" t="s">
        <v>1</v>
      </c>
      <c r="D23" s="1" t="s">
        <v>27</v>
      </c>
      <c r="E23" s="1" t="s">
        <v>6</v>
      </c>
      <c r="F23" s="1" t="s">
        <v>34</v>
      </c>
      <c r="G23" s="1"/>
      <c r="H23" s="11">
        <f>380840004/1000000</f>
        <v>380.84000400000002</v>
      </c>
      <c r="I23" s="11" t="s">
        <v>26</v>
      </c>
      <c r="J23" s="11" t="s">
        <v>26</v>
      </c>
      <c r="K23" s="11">
        <f>AVERAGE(H23:J23)</f>
        <v>380.84000400000002</v>
      </c>
      <c r="L23" s="11">
        <f t="shared" si="1"/>
        <v>380.84000400000002</v>
      </c>
      <c r="M23" s="8" t="s">
        <v>72</v>
      </c>
      <c r="N23" s="4" t="s">
        <v>102</v>
      </c>
    </row>
    <row r="24" spans="1:14" ht="130" x14ac:dyDescent="0.35">
      <c r="A24" s="5" t="s">
        <v>85</v>
      </c>
      <c r="B24" s="1" t="s">
        <v>37</v>
      </c>
      <c r="C24" s="1" t="s">
        <v>1</v>
      </c>
      <c r="D24" s="1" t="s">
        <v>27</v>
      </c>
      <c r="E24" s="1" t="s">
        <v>6</v>
      </c>
      <c r="F24" s="1" t="s">
        <v>34</v>
      </c>
      <c r="G24" s="1"/>
      <c r="H24" s="11">
        <f>97000000/1000000</f>
        <v>97</v>
      </c>
      <c r="I24" s="11" t="s">
        <v>26</v>
      </c>
      <c r="J24" s="11">
        <f>879520/1000000</f>
        <v>0.87951999999999997</v>
      </c>
      <c r="K24" s="11">
        <f>AVERAGE(H24:J24)</f>
        <v>48.93976</v>
      </c>
      <c r="L24" s="11">
        <f t="shared" si="1"/>
        <v>48.93976</v>
      </c>
      <c r="M24" s="8" t="s">
        <v>72</v>
      </c>
      <c r="N24" s="4"/>
    </row>
    <row r="25" spans="1:14" ht="117" x14ac:dyDescent="0.35">
      <c r="A25" s="4" t="s">
        <v>103</v>
      </c>
      <c r="B25" s="1" t="s">
        <v>37</v>
      </c>
      <c r="C25" s="1" t="s">
        <v>1</v>
      </c>
      <c r="D25" s="1" t="s">
        <v>23</v>
      </c>
      <c r="E25" s="1" t="s">
        <v>6</v>
      </c>
      <c r="F25" s="1" t="s">
        <v>22</v>
      </c>
      <c r="G25" s="1"/>
      <c r="H25" s="1" t="s">
        <v>26</v>
      </c>
      <c r="I25" s="1" t="s">
        <v>26</v>
      </c>
      <c r="J25" s="1" t="s">
        <v>26</v>
      </c>
      <c r="K25" s="1" t="s">
        <v>26</v>
      </c>
      <c r="L25" s="1" t="s">
        <v>26</v>
      </c>
      <c r="M25" s="22" t="s">
        <v>44</v>
      </c>
      <c r="N25" s="4"/>
    </row>
    <row r="26" spans="1:14" ht="39" x14ac:dyDescent="0.35">
      <c r="A26" s="3" t="s">
        <v>93</v>
      </c>
      <c r="B26" s="18" t="s">
        <v>37</v>
      </c>
      <c r="C26" s="1" t="s">
        <v>1</v>
      </c>
      <c r="D26" s="1" t="s">
        <v>3</v>
      </c>
      <c r="E26" s="1" t="s">
        <v>6</v>
      </c>
      <c r="F26" s="1" t="s">
        <v>21</v>
      </c>
      <c r="G26" s="1"/>
      <c r="H26" s="10" t="s">
        <v>26</v>
      </c>
      <c r="I26" s="10" t="s">
        <v>26</v>
      </c>
      <c r="J26" s="10" t="s">
        <v>26</v>
      </c>
      <c r="K26" s="10" t="s">
        <v>26</v>
      </c>
      <c r="L26" s="10" t="s">
        <v>26</v>
      </c>
      <c r="M26" s="17" t="s">
        <v>52</v>
      </c>
      <c r="N26" s="3"/>
    </row>
    <row r="27" spans="1:14" ht="39" x14ac:dyDescent="0.35">
      <c r="A27" s="4" t="s">
        <v>104</v>
      </c>
      <c r="B27" s="1" t="s">
        <v>37</v>
      </c>
      <c r="C27" s="1" t="s">
        <v>1</v>
      </c>
      <c r="D27" s="1" t="s">
        <v>27</v>
      </c>
      <c r="E27" s="1" t="s">
        <v>6</v>
      </c>
      <c r="F27" s="1" t="s">
        <v>22</v>
      </c>
      <c r="G27" s="10"/>
      <c r="H27" s="10" t="s">
        <v>26</v>
      </c>
      <c r="I27" s="10" t="s">
        <v>26</v>
      </c>
      <c r="J27" s="10" t="s">
        <v>26</v>
      </c>
      <c r="K27" s="10" t="s">
        <v>26</v>
      </c>
      <c r="L27" s="10" t="s">
        <v>26</v>
      </c>
      <c r="M27" s="17" t="s">
        <v>45</v>
      </c>
      <c r="N27" s="3"/>
    </row>
  </sheetData>
  <autoFilter ref="A4:N27"/>
  <mergeCells count="1">
    <mergeCell ref="A1:N2"/>
  </mergeCells>
  <hyperlinks>
    <hyperlink ref="M10" r:id="rId1" display="OECD (2017)"/>
    <hyperlink ref="M5" r:id="rId2"/>
    <hyperlink ref="M16" r:id="rId3"/>
    <hyperlink ref="M6:M8" r:id="rId4" display="IEA (2017)"/>
    <hyperlink ref="M18" r:id="rId5"/>
    <hyperlink ref="M19" r:id="rId6"/>
    <hyperlink ref="M20" r:id="rId7"/>
    <hyperlink ref="M17" r:id="rId8"/>
    <hyperlink ref="M9" r:id="rId9"/>
    <hyperlink ref="M14" r:id="rId10"/>
    <hyperlink ref="M15" r:id="rId11"/>
    <hyperlink ref="M25" r:id="rId12"/>
    <hyperlink ref="M27" r:id="rId13"/>
    <hyperlink ref="M26" r:id="rId14" display="EEA (2016) Transport fuel prices and taxes"/>
    <hyperlink ref="M11" r:id="rId15" display="OECD (2017)"/>
    <hyperlink ref="M12" r:id="rId16" display="OECD (2017)"/>
    <hyperlink ref="M13" r:id="rId17" display="OECD (2017)"/>
    <hyperlink ref="M22" r:id="rId18" display="OECD (2017)"/>
    <hyperlink ref="M23" r:id="rId19" display="OECD (2017)"/>
    <hyperlink ref="M24" r:id="rId20" display="OECD (201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
  <sheetViews>
    <sheetView workbookViewId="0">
      <selection activeCell="M16" sqref="M16"/>
    </sheetView>
  </sheetViews>
  <sheetFormatPr defaultRowHeight="14.5" x14ac:dyDescent="0.35"/>
  <cols>
    <col min="1" max="1" width="20.6328125" customWidth="1"/>
    <col min="2" max="2" width="16.26953125" customWidth="1"/>
    <col min="3" max="4" width="9.6328125" customWidth="1"/>
    <col min="5" max="5" width="10.26953125" customWidth="1"/>
    <col min="6" max="13" width="9.6328125" customWidth="1"/>
    <col min="14" max="14" width="24.26953125" customWidth="1"/>
    <col min="15" max="15" width="13.36328125" customWidth="1"/>
  </cols>
  <sheetData>
    <row r="1" spans="1:15" ht="14.5" customHeight="1" x14ac:dyDescent="0.35">
      <c r="A1" s="74" t="s">
        <v>114</v>
      </c>
      <c r="B1" s="74"/>
      <c r="C1" s="74"/>
      <c r="D1" s="74"/>
      <c r="E1" s="74"/>
      <c r="F1" s="74"/>
      <c r="G1" s="74"/>
      <c r="H1" s="74"/>
      <c r="I1" s="74"/>
      <c r="J1" s="74"/>
      <c r="K1" s="74"/>
      <c r="L1" s="74"/>
      <c r="M1" s="74"/>
      <c r="N1" s="74"/>
    </row>
    <row r="2" spans="1:15" s="66" customFormat="1" ht="14.5" customHeight="1" x14ac:dyDescent="0.35">
      <c r="A2" s="74"/>
      <c r="B2" s="74"/>
      <c r="C2" s="74"/>
      <c r="D2" s="74"/>
      <c r="E2" s="74"/>
      <c r="F2" s="74"/>
      <c r="G2" s="74"/>
      <c r="H2" s="74"/>
      <c r="I2" s="74"/>
      <c r="J2" s="74"/>
      <c r="K2" s="74"/>
      <c r="L2" s="74"/>
      <c r="M2" s="74"/>
      <c r="N2" s="74"/>
    </row>
    <row r="4" spans="1:15" ht="65" x14ac:dyDescent="0.35">
      <c r="A4" s="9" t="s">
        <v>12</v>
      </c>
      <c r="B4" s="9" t="s">
        <v>13</v>
      </c>
      <c r="C4" s="9" t="s">
        <v>8</v>
      </c>
      <c r="D4" s="9" t="s">
        <v>9</v>
      </c>
      <c r="E4" s="9" t="s">
        <v>0</v>
      </c>
      <c r="F4" s="9" t="s">
        <v>7</v>
      </c>
      <c r="G4" s="9" t="s">
        <v>14</v>
      </c>
      <c r="H4" s="9" t="s">
        <v>15</v>
      </c>
      <c r="I4" s="9" t="s">
        <v>16</v>
      </c>
      <c r="J4" s="9" t="s">
        <v>18</v>
      </c>
      <c r="K4" s="9" t="s">
        <v>25</v>
      </c>
      <c r="L4" s="26" t="s">
        <v>24</v>
      </c>
      <c r="M4" s="9" t="s">
        <v>10</v>
      </c>
      <c r="N4" s="2" t="s">
        <v>11</v>
      </c>
    </row>
    <row r="5" spans="1:15" ht="117" x14ac:dyDescent="0.35">
      <c r="A5" s="4" t="s">
        <v>87</v>
      </c>
      <c r="B5" s="1" t="s">
        <v>54</v>
      </c>
      <c r="C5" s="1" t="s">
        <v>2</v>
      </c>
      <c r="D5" s="1" t="s">
        <v>23</v>
      </c>
      <c r="E5" s="1" t="s">
        <v>61</v>
      </c>
      <c r="F5" s="1" t="s">
        <v>19</v>
      </c>
      <c r="G5" s="1" t="s">
        <v>58</v>
      </c>
      <c r="H5" s="1" t="s">
        <v>26</v>
      </c>
      <c r="I5" s="11">
        <v>1.7415</v>
      </c>
      <c r="J5" s="11">
        <v>1.7415</v>
      </c>
      <c r="K5" s="11">
        <v>1.7415</v>
      </c>
      <c r="L5" s="11">
        <v>1.7415</v>
      </c>
      <c r="M5" s="22" t="s">
        <v>55</v>
      </c>
      <c r="N5" s="4" t="s">
        <v>78</v>
      </c>
      <c r="O5" s="50"/>
    </row>
  </sheetData>
  <mergeCells count="1">
    <mergeCell ref="A1:N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workbookViewId="0">
      <selection activeCell="P7" sqref="P7"/>
    </sheetView>
  </sheetViews>
  <sheetFormatPr defaultRowHeight="14.5" x14ac:dyDescent="0.35"/>
  <cols>
    <col min="1" max="1" width="23.26953125" customWidth="1"/>
    <col min="2" max="2" width="15.36328125" customWidth="1"/>
    <col min="3" max="5" width="9" customWidth="1"/>
    <col min="6" max="6" width="9.90625" customWidth="1"/>
    <col min="7" max="13" width="9" customWidth="1"/>
    <col min="14" max="14" width="39.81640625" customWidth="1"/>
  </cols>
  <sheetData>
    <row r="1" spans="1:14" x14ac:dyDescent="0.35">
      <c r="A1" s="74" t="s">
        <v>115</v>
      </c>
      <c r="B1" s="74"/>
      <c r="C1" s="74"/>
      <c r="D1" s="74"/>
      <c r="E1" s="74"/>
      <c r="F1" s="74"/>
      <c r="G1" s="74"/>
      <c r="H1" s="74"/>
      <c r="I1" s="74"/>
      <c r="J1" s="74"/>
      <c r="K1" s="74"/>
      <c r="L1" s="74"/>
      <c r="M1" s="74"/>
      <c r="N1" s="74"/>
    </row>
    <row r="2" spans="1:14" s="67" customFormat="1" x14ac:dyDescent="0.35">
      <c r="A2" s="74"/>
      <c r="B2" s="74"/>
      <c r="C2" s="74"/>
      <c r="D2" s="74"/>
      <c r="E2" s="74"/>
      <c r="F2" s="74"/>
      <c r="G2" s="74"/>
      <c r="H2" s="74"/>
      <c r="I2" s="74"/>
      <c r="J2" s="74"/>
      <c r="K2" s="74"/>
      <c r="L2" s="74"/>
      <c r="M2" s="74"/>
      <c r="N2" s="74"/>
    </row>
    <row r="4" spans="1:14" ht="78" x14ac:dyDescent="0.35">
      <c r="A4" s="9" t="s">
        <v>12</v>
      </c>
      <c r="B4" s="9" t="s">
        <v>13</v>
      </c>
      <c r="C4" s="9" t="s">
        <v>8</v>
      </c>
      <c r="D4" s="9" t="s">
        <v>9</v>
      </c>
      <c r="E4" s="9" t="s">
        <v>0</v>
      </c>
      <c r="F4" s="9" t="s">
        <v>7</v>
      </c>
      <c r="G4" s="9" t="s">
        <v>14</v>
      </c>
      <c r="H4" s="9" t="s">
        <v>15</v>
      </c>
      <c r="I4" s="9" t="s">
        <v>16</v>
      </c>
      <c r="J4" s="9" t="s">
        <v>18</v>
      </c>
      <c r="K4" s="9" t="s">
        <v>25</v>
      </c>
      <c r="L4" s="26" t="s">
        <v>24</v>
      </c>
      <c r="M4" s="9" t="s">
        <v>10</v>
      </c>
      <c r="N4" s="2" t="s">
        <v>11</v>
      </c>
    </row>
    <row r="5" spans="1:14" ht="91" x14ac:dyDescent="0.35">
      <c r="A5" s="5" t="s">
        <v>90</v>
      </c>
      <c r="B5" s="1" t="s">
        <v>54</v>
      </c>
      <c r="C5" s="1" t="s">
        <v>2</v>
      </c>
      <c r="D5" s="1" t="s">
        <v>27</v>
      </c>
      <c r="E5" s="1" t="s">
        <v>61</v>
      </c>
      <c r="F5" s="1" t="s">
        <v>63</v>
      </c>
      <c r="G5" s="10" t="s">
        <v>56</v>
      </c>
      <c r="H5" s="10">
        <v>0</v>
      </c>
      <c r="I5" s="20">
        <v>48.9</v>
      </c>
      <c r="J5" s="20">
        <v>0</v>
      </c>
      <c r="K5" s="20">
        <v>16.3</v>
      </c>
      <c r="L5" s="20">
        <v>16.3</v>
      </c>
      <c r="M5" s="17" t="s">
        <v>55</v>
      </c>
      <c r="N5" s="3"/>
    </row>
    <row r="6" spans="1:14" ht="91" x14ac:dyDescent="0.35">
      <c r="A6" s="4" t="s">
        <v>86</v>
      </c>
      <c r="B6" s="1" t="s">
        <v>54</v>
      </c>
      <c r="C6" s="1" t="s">
        <v>2</v>
      </c>
      <c r="D6" s="1" t="s">
        <v>23</v>
      </c>
      <c r="E6" s="1" t="s">
        <v>61</v>
      </c>
      <c r="F6" s="1" t="s">
        <v>19</v>
      </c>
      <c r="G6" s="1" t="s">
        <v>57</v>
      </c>
      <c r="H6" s="1" t="s">
        <v>26</v>
      </c>
      <c r="I6" s="11">
        <v>4.5457142857142863</v>
      </c>
      <c r="J6" s="11">
        <v>4.5457142857142863</v>
      </c>
      <c r="K6" s="11">
        <v>4.5457142857142863</v>
      </c>
      <c r="L6" s="11">
        <v>4.5457142857142863</v>
      </c>
      <c r="M6" s="22" t="s">
        <v>55</v>
      </c>
      <c r="N6" s="4" t="s">
        <v>77</v>
      </c>
    </row>
    <row r="7" spans="1:14" ht="65" x14ac:dyDescent="0.35">
      <c r="A7" s="5" t="s">
        <v>88</v>
      </c>
      <c r="B7" s="1" t="s">
        <v>54</v>
      </c>
      <c r="C7" s="1" t="s">
        <v>2</v>
      </c>
      <c r="D7" s="1" t="s">
        <v>3</v>
      </c>
      <c r="E7" s="1" t="s">
        <v>61</v>
      </c>
      <c r="F7" s="10" t="s">
        <v>30</v>
      </c>
      <c r="G7" s="10" t="s">
        <v>59</v>
      </c>
      <c r="H7" s="10" t="s">
        <v>26</v>
      </c>
      <c r="I7" s="20">
        <v>33.333333333333336</v>
      </c>
      <c r="J7" s="20">
        <v>33.333333333333336</v>
      </c>
      <c r="K7" s="20">
        <v>33.333333333333336</v>
      </c>
      <c r="L7" s="20">
        <v>33.333333333333336</v>
      </c>
      <c r="M7" s="17" t="s">
        <v>55</v>
      </c>
      <c r="N7" s="3" t="s">
        <v>79</v>
      </c>
    </row>
    <row r="8" spans="1:14" ht="130" x14ac:dyDescent="0.35">
      <c r="A8" s="4" t="s">
        <v>89</v>
      </c>
      <c r="B8" s="1" t="s">
        <v>54</v>
      </c>
      <c r="C8" s="1" t="s">
        <v>2</v>
      </c>
      <c r="D8" s="1" t="s">
        <v>23</v>
      </c>
      <c r="E8" s="1" t="s">
        <v>61</v>
      </c>
      <c r="F8" s="1" t="s">
        <v>19</v>
      </c>
      <c r="G8" s="1" t="s">
        <v>60</v>
      </c>
      <c r="H8" s="11" t="s">
        <v>26</v>
      </c>
      <c r="I8" s="11" t="s">
        <v>26</v>
      </c>
      <c r="J8" s="11" t="s">
        <v>26</v>
      </c>
      <c r="K8" s="11" t="s">
        <v>26</v>
      </c>
      <c r="L8" s="11" t="s">
        <v>26</v>
      </c>
      <c r="M8" s="22" t="s">
        <v>55</v>
      </c>
      <c r="N8" s="4"/>
    </row>
  </sheetData>
  <autoFilter ref="A4:N8"/>
  <mergeCells count="1">
    <mergeCell ref="A1:N2"/>
  </mergeCells>
  <hyperlinks>
    <hyperlink ref="M5" r:id="rId1"/>
    <hyperlink ref="M7" r:id="rId2"/>
    <hyperlink ref="M8" r:id="rId3"/>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zoomScale="99" zoomScaleNormal="99" workbookViewId="0">
      <selection activeCell="J22" sqref="J22"/>
    </sheetView>
  </sheetViews>
  <sheetFormatPr defaultRowHeight="14.5" x14ac:dyDescent="0.35"/>
  <cols>
    <col min="7" max="7" width="8.7265625" customWidth="1"/>
  </cols>
  <sheetData>
    <row r="1" spans="1:19" ht="14.5" customHeight="1" x14ac:dyDescent="0.35">
      <c r="A1" s="75" t="s">
        <v>116</v>
      </c>
      <c r="B1" s="75"/>
      <c r="C1" s="75"/>
      <c r="D1" s="75"/>
      <c r="E1" s="75"/>
      <c r="F1" s="75"/>
      <c r="G1" s="75"/>
      <c r="H1" s="75"/>
      <c r="I1" s="75"/>
      <c r="J1" s="75"/>
      <c r="K1" s="75"/>
      <c r="L1" s="75"/>
      <c r="M1" s="75"/>
      <c r="N1" s="75"/>
      <c r="O1" s="75"/>
      <c r="P1" s="75"/>
      <c r="Q1" s="75"/>
      <c r="R1" s="75"/>
      <c r="S1" s="75"/>
    </row>
    <row r="2" spans="1:19" s="68" customFormat="1" ht="14.5" customHeight="1" x14ac:dyDescent="0.35">
      <c r="A2" s="75"/>
      <c r="B2" s="75"/>
      <c r="C2" s="75"/>
      <c r="D2" s="75"/>
      <c r="E2" s="75"/>
      <c r="F2" s="75"/>
      <c r="G2" s="75"/>
      <c r="H2" s="75"/>
      <c r="I2" s="75"/>
      <c r="J2" s="75"/>
      <c r="K2" s="75"/>
      <c r="L2" s="75"/>
      <c r="M2" s="75"/>
      <c r="N2" s="75"/>
      <c r="O2" s="75"/>
      <c r="P2" s="75"/>
      <c r="Q2" s="75"/>
      <c r="R2" s="75"/>
      <c r="S2" s="75"/>
    </row>
    <row r="4" spans="1:19" x14ac:dyDescent="0.35">
      <c r="B4" s="33" t="s">
        <v>118</v>
      </c>
    </row>
  </sheetData>
  <mergeCells count="1">
    <mergeCell ref="A1:S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94367AB67D8A4E84C9366474BD262F" ma:contentTypeVersion="" ma:contentTypeDescription="Create a new document." ma:contentTypeScope="" ma:versionID="5dc3487b0128b721428201107dcc33db">
  <xsd:schema xmlns:xsd="http://www.w3.org/2001/XMLSchema" xmlns:xs="http://www.w3.org/2001/XMLSchema" xmlns:p="http://schemas.microsoft.com/office/2006/metadata/properties" xmlns:ns2="57b417f7-d786-4243-a30f-6aa963038fea" targetNamespace="http://schemas.microsoft.com/office/2006/metadata/properties" ma:root="true" ma:fieldsID="497597cbed0da86670c9097ac158da60" ns2:_="">
    <xsd:import namespace="57b417f7-d786-4243-a30f-6aa963038fea"/>
    <xsd:element name="properties">
      <xsd:complexType>
        <xsd:sequence>
          <xsd:element name="documentManagement">
            <xsd:complexType>
              <xsd:all>
                <xsd:element ref="ns2:Summary" minOccurs="0"/>
                <xsd:element ref="ns2:Document_x0020_Type"/>
                <xsd:element ref="ns2:Status"/>
                <xsd:element ref="ns2:Ke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b417f7-d786-4243-a30f-6aa963038fea" elementFormDefault="qualified">
    <xsd:import namespace="http://schemas.microsoft.com/office/2006/documentManagement/types"/>
    <xsd:import namespace="http://schemas.microsoft.com/office/infopath/2007/PartnerControls"/>
    <xsd:element name="Summary" ma:index="8" nillable="true" ma:displayName="Summary" ma:description="A short description of what's in the document can help people to find it." ma:internalName="Summary">
      <xsd:simpleType>
        <xsd:restriction base="dms:Note">
          <xsd:maxLength value="255"/>
        </xsd:restriction>
      </xsd:simpleType>
    </xsd:element>
    <xsd:element name="Document_x0020_Type" ma:index="9" ma:displayName="Document Type" ma:default="General" ma:description="Leave as general unless this is a special type of document (eg PID, CV, Meeting Report etc)" ma:format="Dropdown" ma:internalName="Document_x0020_Type">
      <xsd:simpleType>
        <xsd:restriction base="dms:Choice">
          <xsd:enumeration value="Budget"/>
          <xsd:enumeration value="Business Plan"/>
          <xsd:enumeration value="Contract"/>
          <xsd:enumeration value="CV"/>
          <xsd:enumeration value="Expenses"/>
          <xsd:enumeration value="General"/>
          <xsd:enumeration value="How-to / Guideline"/>
          <xsd:enumeration value="Invoice"/>
          <xsd:enumeration value="M&amp;E"/>
          <xsd:enumeration value="Meeting Notes / Minutes"/>
          <xsd:enumeration value="PID"/>
          <xsd:enumeration value="Policy"/>
          <xsd:enumeration value="Proposal"/>
          <xsd:enumeration value="Publication"/>
          <xsd:enumeration value="Trip Report"/>
        </xsd:restriction>
      </xsd:simpleType>
    </xsd:element>
    <xsd:element name="Status" ma:index="10" ma:displayName="Status" ma:default="Active" ma:format="Dropdown" ma:internalName="Status">
      <xsd:simpleType>
        <xsd:restriction base="dms:Choice">
          <xsd:enumeration value="Active"/>
          <xsd:enumeration value="Closed"/>
          <xsd:enumeration value="Archived"/>
        </xsd:restriction>
      </xsd:simpleType>
    </xsd:element>
    <xsd:element name="Key" ma:index="11" nillable="true" ma:displayName="Key" ma:default="1" ma:description="Tick if this is a key document for this project." ma:internalName="Key">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ummary xmlns="57b417f7-d786-4243-a30f-6aa963038fea" xsi:nil="true"/>
    <Key xmlns="57b417f7-d786-4243-a30f-6aa963038fea">true</Key>
    <Document_x0020_Type xmlns="57b417f7-d786-4243-a30f-6aa963038fea">General</Document_x0020_Type>
    <Status xmlns="57b417f7-d786-4243-a30f-6aa963038fea">Active</Status>
  </documentManagement>
</p:properties>
</file>

<file path=customXml/itemProps1.xml><?xml version="1.0" encoding="utf-8"?>
<ds:datastoreItem xmlns:ds="http://schemas.openxmlformats.org/officeDocument/2006/customXml" ds:itemID="{C7461422-2543-4CB2-B226-2FDFD89A66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b417f7-d786-4243-a30f-6aa963038f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33C3FC-94D3-4730-8D07-7F9C1D5C5666}">
  <ds:schemaRefs>
    <ds:schemaRef ds:uri="http://schemas.microsoft.com/sharepoint/v3/contenttype/forms"/>
  </ds:schemaRefs>
</ds:datastoreItem>
</file>

<file path=customXml/itemProps3.xml><?xml version="1.0" encoding="utf-8"?>
<ds:datastoreItem xmlns:ds="http://schemas.openxmlformats.org/officeDocument/2006/customXml" ds:itemID="{7B628294-A9BF-4284-A2D9-00D17D6E8DCD}">
  <ds:schemaRefs>
    <ds:schemaRef ds:uri="http://purl.org/dc/terms/"/>
    <ds:schemaRef ds:uri="57b417f7-d786-4243-a30f-6aa963038fea"/>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Summary</vt:lpstr>
      <vt:lpstr>Fiscal support</vt:lpstr>
      <vt:lpstr>Public finance (domestic + EU)</vt:lpstr>
      <vt:lpstr>Public finance (international)</vt:lpstr>
      <vt:lpstr>SOE investment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Ipek Gencsu</dc:creator>
  <cp:lastModifiedBy>Charlie Zajicek</cp:lastModifiedBy>
  <cp:lastPrinted>2017-07-12T16:11:02Z</cp:lastPrinted>
  <dcterms:created xsi:type="dcterms:W3CDTF">2017-03-02T15:27:26Z</dcterms:created>
  <dcterms:modified xsi:type="dcterms:W3CDTF">2017-09-27T19:41:45Z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0x0101006294367AB67D8A4E84C9366474BD262F</vt:lpwstr>
  </property>
  <property fmtid="{D5CDD505-2E9C-101B-9397-08002B2CF9AE}" pid="3" name="_NewReviewCycle">
    <vt:lpwstr/>
  </property>
</Properties>
</file>