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C:\Users\c.zajicek\OneDrive - Overseas Development Institute\Cluster comms\Climate and energy policy\FFS datasheets\FINAL FOR DESIGN\"/>
    </mc:Choice>
  </mc:AlternateContent>
  <bookViews>
    <workbookView xWindow="0" yWindow="0" windowWidth="19050" windowHeight="6680"/>
  </bookViews>
  <sheets>
    <sheet name="Overview" sheetId="9" r:id="rId1"/>
    <sheet name="Summary" sheetId="2" r:id="rId2"/>
    <sheet name="Fiscal support" sheetId="3" r:id="rId3"/>
    <sheet name="Public finance (domestic + EU)" sheetId="5" r:id="rId4"/>
    <sheet name="Public finance (international)" sheetId="6" r:id="rId5"/>
    <sheet name="SOE investment" sheetId="7" r:id="rId6"/>
  </sheets>
  <definedNames>
    <definedName name="_xlnm._FilterDatabase" localSheetId="2" hidden="1">'Fiscal support'!$A$4:$N$29</definedName>
    <definedName name="_xlnm._FilterDatabase" localSheetId="4" hidden="1">'Public finance (international)'!$A$4:$N$8</definedName>
  </definedNames>
  <calcPr calcId="171027"/>
</workbook>
</file>

<file path=xl/calcChain.xml><?xml version="1.0" encoding="utf-8"?>
<calcChain xmlns="http://schemas.openxmlformats.org/spreadsheetml/2006/main">
  <c r="W11" i="2" l="1"/>
  <c r="W7" i="2"/>
  <c r="K9" i="7" l="1"/>
  <c r="K5" i="7" l="1"/>
  <c r="L9" i="7"/>
  <c r="L7" i="7" l="1"/>
  <c r="K7" i="7"/>
  <c r="L6" i="7"/>
  <c r="K6" i="7"/>
  <c r="L5" i="7"/>
  <c r="K6" i="3"/>
  <c r="K27" i="3"/>
  <c r="L27" i="3" s="1"/>
  <c r="K26" i="3"/>
  <c r="L26" i="3" s="1"/>
  <c r="K25" i="3"/>
  <c r="L25" i="3" s="1"/>
  <c r="K24" i="3"/>
  <c r="L24" i="3" s="1"/>
  <c r="K23" i="3"/>
  <c r="L23" i="3" s="1"/>
  <c r="K22" i="3"/>
  <c r="L22" i="3" s="1"/>
  <c r="K21" i="3"/>
  <c r="L21" i="3" s="1"/>
  <c r="K20" i="3"/>
  <c r="L20" i="3" s="1"/>
  <c r="K19" i="3"/>
  <c r="L19" i="3" s="1"/>
  <c r="K18" i="3"/>
  <c r="L18" i="3" s="1"/>
  <c r="K17" i="3"/>
  <c r="L17" i="3" s="1"/>
  <c r="K16" i="3"/>
  <c r="L16" i="3" s="1"/>
  <c r="K15" i="3"/>
  <c r="K14" i="3"/>
  <c r="L14" i="3" s="1"/>
  <c r="K13" i="3"/>
  <c r="L13" i="3" s="1"/>
  <c r="K12" i="3"/>
  <c r="L12" i="3" s="1"/>
  <c r="K11" i="3"/>
  <c r="L11" i="3" s="1"/>
  <c r="K10" i="3"/>
  <c r="L10" i="3" s="1"/>
  <c r="K9" i="3"/>
  <c r="L9" i="3" s="1"/>
  <c r="K8" i="3"/>
  <c r="K7" i="3"/>
  <c r="L7" i="3" s="1"/>
  <c r="L15" i="3" l="1"/>
  <c r="K31" i="3"/>
  <c r="L6" i="3"/>
  <c r="L8" i="3"/>
  <c r="L31" i="3"/>
  <c r="K11" i="2" l="1"/>
  <c r="K10" i="2"/>
  <c r="K9" i="2"/>
  <c r="K8" i="2"/>
  <c r="K7" i="2"/>
</calcChain>
</file>

<file path=xl/sharedStrings.xml><?xml version="1.0" encoding="utf-8"?>
<sst xmlns="http://schemas.openxmlformats.org/spreadsheetml/2006/main" count="479" uniqueCount="120">
  <si>
    <t>Subsidy type</t>
  </si>
  <si>
    <t>Targeted energy source</t>
  </si>
  <si>
    <t>Incidence</t>
  </si>
  <si>
    <t xml:space="preserve">Stage </t>
  </si>
  <si>
    <t>Recipient country 
(for international support)</t>
  </si>
  <si>
    <t>Source</t>
  </si>
  <si>
    <t>Notes</t>
  </si>
  <si>
    <t>Oil and gas</t>
  </si>
  <si>
    <t>Consumption</t>
  </si>
  <si>
    <t>Tax exemption</t>
  </si>
  <si>
    <t>Gas</t>
  </si>
  <si>
    <t>Oil</t>
  </si>
  <si>
    <t>Coal, oil, gas</t>
  </si>
  <si>
    <t>Energy-tax Exemption for Peat Used for Heating</t>
  </si>
  <si>
    <t>OECD 2017</t>
  </si>
  <si>
    <t xml:space="preserve">Ministry of Finance </t>
  </si>
  <si>
    <t>Energy Tax Exemption for Natural Gas and LPG used in Transport</t>
  </si>
  <si>
    <t xml:space="preserve">Gas </t>
  </si>
  <si>
    <t xml:space="preserve">Reduced Energy Tax Rate for Fossil Fuels Used for Heating </t>
  </si>
  <si>
    <t>Transport</t>
  </si>
  <si>
    <t>Household</t>
  </si>
  <si>
    <t>Industry and business</t>
  </si>
  <si>
    <t>Agriculture</t>
  </si>
  <si>
    <t>Energy tax</t>
  </si>
  <si>
    <t>CO2 tax</t>
  </si>
  <si>
    <r>
      <rPr>
        <b/>
        <sz val="10"/>
        <rFont val="Calibri"/>
        <family val="2"/>
        <scheme val="minor"/>
      </rPr>
      <t>Reduced Energy Tax Rate for Diesel used in Transport:</t>
    </r>
    <r>
      <rPr>
        <sz val="10"/>
        <rFont val="Calibri"/>
        <family val="2"/>
        <scheme val="minor"/>
      </rPr>
      <t xml:space="preserve"> Energy-tax rate on diesel is lower than the official benchmark for transport fuels (i.e. energy-tax rate on gasoline in environmental class 1)</t>
    </r>
  </si>
  <si>
    <r>
      <rPr>
        <b/>
        <sz val="10"/>
        <rFont val="Calibri"/>
        <family val="2"/>
        <scheme val="minor"/>
      </rPr>
      <t>Reduced CO2 Tax Rate for Industrial Consumers outside EU ETS:</t>
    </r>
    <r>
      <rPr>
        <sz val="10"/>
        <rFont val="Calibri"/>
        <family val="2"/>
        <scheme val="minor"/>
      </rPr>
      <t xml:space="preserve"> Industries outside the EU ETS are granted a reduction of the CO2-tax rate on all fossil fuels used for heating purposes.</t>
    </r>
  </si>
  <si>
    <r>
      <rPr>
        <b/>
        <sz val="10"/>
        <rFont val="Calibri"/>
        <family val="2"/>
        <scheme val="minor"/>
      </rPr>
      <t>CO2 Tax Reduction for Diesel used in Agriculture and Forestry:</t>
    </r>
    <r>
      <rPr>
        <sz val="10"/>
        <rFont val="Calibri"/>
        <family val="2"/>
        <scheme val="minor"/>
      </rPr>
      <t xml:space="preserve"> Diesel used as fuel for machinery in agriculture and forestry is subject to a lower CO2-tax rate and was granted a reduction by 70% (2011).</t>
    </r>
  </si>
  <si>
    <r>
      <rPr>
        <b/>
        <sz val="10"/>
        <rFont val="Calibri"/>
        <family val="2"/>
        <scheme val="minor"/>
      </rPr>
      <t>Energy Tax Exemption for Domestic Aviation:</t>
    </r>
    <r>
      <rPr>
        <sz val="10"/>
        <rFont val="Calibri"/>
        <family val="2"/>
        <scheme val="minor"/>
      </rPr>
      <t xml:space="preserve"> Fuel used for commercial domestic aviation is exempted from the energy tax.</t>
    </r>
  </si>
  <si>
    <r>
      <rPr>
        <b/>
        <sz val="10"/>
        <rFont val="Calibri"/>
        <family val="2"/>
        <scheme val="minor"/>
      </rPr>
      <t>Reduced Energy Tax Rate on Heating Fuels for Industrial Consumers:</t>
    </r>
    <r>
      <rPr>
        <sz val="10"/>
        <rFont val="Calibri"/>
        <family val="2"/>
        <scheme val="minor"/>
      </rPr>
      <t xml:space="preserve"> Industrial consumers,  are granted a 30% reduction in the standard energy-tax rate on heating fuels, which replaces a full energy-tax exemption for fossil fuels used for heating in manufacturing processes. </t>
    </r>
  </si>
  <si>
    <r>
      <rPr>
        <b/>
        <sz val="10"/>
        <rFont val="Calibri"/>
        <family val="2"/>
        <scheme val="minor"/>
      </rPr>
      <t xml:space="preserve">Reduced CO2 Tax Rate for Natural Gas and LPG Used in Transport: </t>
    </r>
    <r>
      <rPr>
        <sz val="10"/>
        <rFont val="Calibri"/>
        <family val="2"/>
        <scheme val="minor"/>
      </rPr>
      <t>Natural gas and LPG used in transport are subject to lower CO2-tax rates and since 2011 each of these fuels was granted a 30% CO2-tax reduction.</t>
    </r>
  </si>
  <si>
    <r>
      <rPr>
        <b/>
        <sz val="10"/>
        <rFont val="Calibri"/>
        <family val="2"/>
        <scheme val="minor"/>
      </rPr>
      <t>Energy Tax Exemption for Domestic Shipping:</t>
    </r>
    <r>
      <rPr>
        <sz val="10"/>
        <rFont val="Calibri"/>
        <family val="2"/>
        <scheme val="minor"/>
      </rPr>
      <t xml:space="preserve"> Fuel used in commercial domestic shipping is exempted from the energy tax.</t>
    </r>
  </si>
  <si>
    <r>
      <rPr>
        <b/>
        <sz val="10"/>
        <rFont val="Calibri"/>
        <family val="2"/>
        <scheme val="minor"/>
      </rPr>
      <t>Reduced Energy Tax Rate for Fuels Used in CHP Plants:</t>
    </r>
    <r>
      <rPr>
        <sz val="10"/>
        <rFont val="Calibri"/>
        <family val="2"/>
        <scheme val="minor"/>
      </rPr>
      <t xml:space="preserve"> 2011 energy-tax exemption was replaced by a 70% reduction in the standard tax rate on heating fuels.</t>
    </r>
  </si>
  <si>
    <r>
      <rPr>
        <b/>
        <sz val="10"/>
        <rFont val="Calibri"/>
        <family val="2"/>
        <scheme val="minor"/>
      </rPr>
      <t xml:space="preserve">General CO2 Tax Reduction for Greenhouses and Agriculture: </t>
    </r>
    <r>
      <rPr>
        <sz val="10"/>
        <rFont val="Calibri"/>
        <family val="2"/>
        <scheme val="minor"/>
      </rPr>
      <t>Fossil fuels used for heating in greenhouses and the agricultural sector are subject to a lower CO2-tax rate and were granted a reduction by 70% (2011).</t>
    </r>
  </si>
  <si>
    <r>
      <rPr>
        <b/>
        <sz val="10"/>
        <rFont val="Calibri"/>
        <family val="2"/>
        <scheme val="minor"/>
      </rPr>
      <t>Energy Tax Exemption for Diesel Powered Trains:</t>
    </r>
    <r>
      <rPr>
        <sz val="10"/>
        <rFont val="Calibri"/>
        <family val="2"/>
        <scheme val="minor"/>
      </rPr>
      <t xml:space="preserve"> Diesel used as fuel in diesel-powered trains is exempted from the energy tax.</t>
    </r>
  </si>
  <si>
    <r>
      <rPr>
        <b/>
        <sz val="10"/>
        <rFont val="Calibri"/>
        <family val="2"/>
        <scheme val="minor"/>
      </rPr>
      <t>CO2 Tax Exemption for Domestic Shipping:</t>
    </r>
    <r>
      <rPr>
        <sz val="10"/>
        <rFont val="Calibri"/>
        <family val="2"/>
        <scheme val="minor"/>
      </rPr>
      <t xml:space="preserve"> Fuel used in commercial domestic shipping is exempted from the CO2 tax.</t>
    </r>
  </si>
  <si>
    <r>
      <rPr>
        <b/>
        <sz val="10"/>
        <rFont val="Calibri"/>
        <family val="2"/>
        <scheme val="minor"/>
      </rPr>
      <t xml:space="preserve">Reduced CO2 Tax Rate for Diesel Used by the Mining Industry: </t>
    </r>
    <r>
      <rPr>
        <sz val="10"/>
        <rFont val="Calibri"/>
        <family val="2"/>
        <scheme val="minor"/>
      </rPr>
      <t>Diesel used in motorised vehicles  for mining purposes is granted a 70% reduction of the CO2-tax rate on all fossil fuels used for heating purposes.</t>
    </r>
  </si>
  <si>
    <r>
      <rPr>
        <b/>
        <sz val="10"/>
        <rFont val="Calibri"/>
        <family val="2"/>
        <scheme val="minor"/>
      </rPr>
      <t>Reduced Energy Tax Rate on Diesel for the Mining Industry</t>
    </r>
    <r>
      <rPr>
        <sz val="10"/>
        <rFont val="Calibri"/>
        <family val="2"/>
        <scheme val="minor"/>
      </rPr>
      <t>: Since 2013 a 86% energy-tax reduction for diesel used for fuelling stationary machinery that is used for mining purposes.</t>
    </r>
  </si>
  <si>
    <r>
      <rPr>
        <b/>
        <sz val="10"/>
        <rFont val="Calibri"/>
        <family val="2"/>
        <scheme val="minor"/>
      </rPr>
      <t>Reduced Energy Tax Rate on Heating Fuels for Greenhouses and Agriculture:</t>
    </r>
    <r>
      <rPr>
        <sz val="10"/>
        <rFont val="Calibri"/>
        <family val="2"/>
        <scheme val="minor"/>
      </rPr>
      <t xml:space="preserve"> 2011 the energy-tax exemption was replaced by a 30% reduction in the standard tax rate on heating fuels.</t>
    </r>
  </si>
  <si>
    <r>
      <rPr>
        <b/>
        <sz val="10"/>
        <rFont val="Calibri"/>
        <family val="2"/>
        <scheme val="minor"/>
      </rPr>
      <t>CO2 Tax Exemption for Diesel Powered Trains:</t>
    </r>
    <r>
      <rPr>
        <sz val="10"/>
        <rFont val="Calibri"/>
        <family val="2"/>
        <scheme val="minor"/>
      </rPr>
      <t xml:space="preserve"> Diesel used as fuel in diesel-powered trains is fully exempted from the CO2-tax.</t>
    </r>
  </si>
  <si>
    <r>
      <rPr>
        <b/>
        <sz val="10"/>
        <rFont val="Calibri"/>
        <family val="2"/>
        <scheme val="minor"/>
      </rPr>
      <t xml:space="preserve">CO2 Tax Reduction for Energy Intensive Companies: </t>
    </r>
    <r>
      <rPr>
        <sz val="10"/>
        <rFont val="Calibri"/>
        <family val="2"/>
        <scheme val="minor"/>
      </rPr>
      <t>Fuels used for heating purposes by energy-intensive companies are granted a 24% CO2-tax reduction for that value of the CO2-tax that exceeds 1.2% of their sales value.</t>
    </r>
  </si>
  <si>
    <r>
      <rPr>
        <b/>
        <sz val="10"/>
        <rFont val="Calibri"/>
        <family val="2"/>
        <scheme val="minor"/>
      </rPr>
      <t>Specific CO2 Tax Reduction for Greenhouses and Agriculture:</t>
    </r>
    <r>
      <rPr>
        <sz val="10"/>
        <rFont val="Calibri"/>
        <family val="2"/>
        <scheme val="minor"/>
      </rPr>
      <t xml:space="preserve"> Fuels used for heating in the agricultural sector, forestry and aquaculture are granted a 24% CO2-tax reduction for that value of the CO2-tax that exceeds 1.2% of their sales value.</t>
    </r>
  </si>
  <si>
    <r>
      <rPr>
        <b/>
        <sz val="10"/>
        <rFont val="Calibri"/>
        <family val="2"/>
        <scheme val="minor"/>
      </rPr>
      <t xml:space="preserve">Reduced CO2 Rate for District Heating Supplied to Industry: </t>
    </r>
    <r>
      <rPr>
        <sz val="10"/>
        <rFont val="Calibri"/>
        <family val="2"/>
        <scheme val="minor"/>
      </rPr>
      <t>Fuels that are used for producing heat in district heating, which is then used for industrial-production processes, are subject to a lower CO2-tax rate and are granted a reduction by 70% (2011).</t>
    </r>
  </si>
  <si>
    <r>
      <rPr>
        <b/>
        <sz val="10"/>
        <rFont val="Calibri"/>
        <family val="2"/>
        <scheme val="minor"/>
      </rPr>
      <t>CO2 Tax Exemption for Domestic Aviation:</t>
    </r>
    <r>
      <rPr>
        <sz val="10"/>
        <rFont val="Calibri"/>
        <family val="2"/>
        <scheme val="minor"/>
      </rPr>
      <t xml:space="preserve"> Fuel used for commercial domestic aviation is fully exempted from the CO2 tax.</t>
    </r>
  </si>
  <si>
    <t>R&amp;D for oil and gas</t>
  </si>
  <si>
    <t>R&amp;D for coal</t>
  </si>
  <si>
    <t>IEA, 2017</t>
  </si>
  <si>
    <t>R&amp;D for CCS</t>
  </si>
  <si>
    <t>n/a</t>
  </si>
  <si>
    <r>
      <t xml:space="preserve">CO2 tax </t>
    </r>
    <r>
      <rPr>
        <sz val="10"/>
        <color rgb="FFFF0000"/>
        <rFont val="Calibri"/>
        <family val="2"/>
        <scheme val="minor"/>
      </rPr>
      <t>deduction</t>
    </r>
  </si>
  <si>
    <t>Vattenfall</t>
  </si>
  <si>
    <t>SOE Investment</t>
  </si>
  <si>
    <t>Production</t>
  </si>
  <si>
    <t>Vattenfall Annual Reports</t>
  </si>
  <si>
    <t>Multiple or unclear</t>
  </si>
  <si>
    <t>Budget expenditure</t>
  </si>
  <si>
    <t>Public body / government</t>
  </si>
  <si>
    <t>Swedish National Export Credits Guarantee Board Exportkreditnämnden, EKN</t>
  </si>
  <si>
    <t>Public finance (international)</t>
  </si>
  <si>
    <t>Households</t>
  </si>
  <si>
    <t>Public finance</t>
  </si>
  <si>
    <t>International</t>
  </si>
  <si>
    <t>Power plants</t>
  </si>
  <si>
    <t>Electricity</t>
  </si>
  <si>
    <t>TOTAL</t>
  </si>
  <si>
    <t xml:space="preserve">Coal mining </t>
  </si>
  <si>
    <t>Domestic and EU</t>
  </si>
  <si>
    <t>State-owned enterprise investment</t>
  </si>
  <si>
    <t>Multiple activities or unclear</t>
  </si>
  <si>
    <r>
      <t xml:space="preserve">Fiscal support
</t>
    </r>
    <r>
      <rPr>
        <sz val="9"/>
        <color theme="1"/>
        <rFont val="Calibri"/>
        <family val="2"/>
        <scheme val="minor"/>
      </rPr>
      <t>(Budget expenditure
+ tax exemptions
+ price relief)</t>
    </r>
  </si>
  <si>
    <t>OECD (2015)</t>
  </si>
  <si>
    <t>Electricity (unspecified)</t>
  </si>
  <si>
    <t>Contents:</t>
  </si>
  <si>
    <t>Fiscal support</t>
  </si>
  <si>
    <t>Public finance (domestic and EU)</t>
  </si>
  <si>
    <t>SOE investment</t>
  </si>
  <si>
    <t>Measure or project (written description)</t>
  </si>
  <si>
    <t>Source of subsidy (entity / institution name, or ministry if available)</t>
  </si>
  <si>
    <t>2014
(national currency)</t>
  </si>
  <si>
    <t>2015
(national currency)</t>
  </si>
  <si>
    <t>2016
(national currency)</t>
  </si>
  <si>
    <t>Estimated annual amount
(national currency)</t>
  </si>
  <si>
    <t>Estimated annual amount
(million, EUR)</t>
  </si>
  <si>
    <t>Energy tax; 
exchange rates (SEK/Euro):
2014: 0.109935
2015: 0.106865
2016: 0.105659
average: 0.1074863</t>
  </si>
  <si>
    <t>Argentina</t>
  </si>
  <si>
    <t>Gas turbines for a power plant in an industrial area in Argentina where the primary fuel is natural gas (2016)</t>
  </si>
  <si>
    <t>Israel</t>
  </si>
  <si>
    <t>Electricity (gas-fired)</t>
  </si>
  <si>
    <t>Infrastructure (inc. transmission)</t>
  </si>
  <si>
    <t>EKN (2016) Annual Report</t>
  </si>
  <si>
    <t>Uzbekistan</t>
  </si>
  <si>
    <t>Equipment for two combined power and heat plants in an industrial area in Israel, where the primary fuel is natural gas (2016)</t>
  </si>
  <si>
    <r>
      <rPr>
        <b/>
        <sz val="10"/>
        <color theme="1"/>
        <rFont val="Calibri"/>
        <family val="2"/>
        <scheme val="minor"/>
      </rPr>
      <t>Extraction and refinement of gas and petrochemical plant, Uzbekistan</t>
    </r>
    <r>
      <rPr>
        <sz val="10"/>
        <color theme="1"/>
        <rFont val="Calibri"/>
        <family val="2"/>
        <scheme val="minor"/>
      </rPr>
      <t>: Exports of gas turbines for a project involving the extraction of gas from a land-based field south of the Aral Sea. Transport via 150 km gas pipelines and the establishment and operation of a new petrochemical plant for producing refined gas and input goods for the plastics industry.</t>
    </r>
  </si>
  <si>
    <t>Pipelines and storage</t>
  </si>
  <si>
    <t>Azerbaijan</t>
  </si>
  <si>
    <t>EKN website: SCPX project</t>
  </si>
  <si>
    <r>
      <rPr>
        <b/>
        <sz val="10"/>
        <color theme="1"/>
        <rFont val="Calibri"/>
        <family val="2"/>
        <scheme val="minor"/>
      </rPr>
      <t>South Caucasus Pipeline Expansion (SCPX), Azerbaijan:</t>
    </r>
    <r>
      <rPr>
        <sz val="10"/>
        <color theme="1"/>
        <rFont val="Calibri"/>
        <family val="2"/>
        <scheme val="minor"/>
      </rPr>
      <t xml:space="preserve"> is an expansion of the existing South Caucasus Pipeline (SPC) which has been in operation since 2006. The purpose of the expansion is to increase the capacity for gas transport with about 16 million m3 of gas/year from the Caspian Sea in Azerbaijan to the Georgia-Turkey border.</t>
    </r>
  </si>
  <si>
    <t>GBG to add source</t>
  </si>
  <si>
    <t>Electricity (coal-fired)</t>
  </si>
  <si>
    <t>Investment in gas-fired power</t>
  </si>
  <si>
    <t>Investment in coal-fired electricity generation</t>
  </si>
  <si>
    <t>Fossil fuel-powered CHP/heat generation</t>
  </si>
  <si>
    <t>Summary table in SEK</t>
  </si>
  <si>
    <r>
      <t>For the purpose of this report, production subsidies for fossil fuels include: national subsidies, investment by state-owned enterprises (SOEs), and public finance. The f</t>
    </r>
    <r>
      <rPr>
        <sz val="11"/>
        <rFont val="Calibri"/>
        <family val="2"/>
        <scheme val="minor"/>
      </rPr>
      <t xml:space="preserve">ull report </t>
    </r>
    <r>
      <rPr>
        <i/>
        <sz val="11"/>
        <rFont val="Calibri"/>
        <family val="2"/>
        <scheme val="minor"/>
      </rPr>
      <t>Phase-out 2020: monitoring Europe's fossil fuel subsidies</t>
    </r>
    <r>
      <rPr>
        <sz val="11"/>
        <color theme="1"/>
        <rFont val="Calibri"/>
        <family val="2"/>
        <scheme val="minor"/>
      </rPr>
      <t xml:space="preserve">provides a detailed discussion of technical and transparency issues in identifying subsidies to fossil production and consumption, and outlines the methodology used in this country study. </t>
    </r>
  </si>
  <si>
    <r>
      <t xml:space="preserve">The authors welcome feedback on the full report, on the country study, and on this data sheet to improve the accuracy and transparency of information on </t>
    </r>
    <r>
      <rPr>
        <sz val="11"/>
        <rFont val="Calibri"/>
        <family val="2"/>
        <scheme val="minor"/>
      </rPr>
      <t>European governments and EU Commission</t>
    </r>
    <r>
      <rPr>
        <b/>
        <sz val="11"/>
        <rFont val="Calibri"/>
        <family val="2"/>
        <scheme val="minor"/>
      </rPr>
      <t xml:space="preserve"> </t>
    </r>
    <r>
      <rPr>
        <sz val="11"/>
        <color theme="1"/>
        <rFont val="Calibri"/>
        <family val="2"/>
        <scheme val="minor"/>
      </rPr>
      <t>subsidies to fossil fuel production and consumption.</t>
    </r>
  </si>
  <si>
    <t>Read the full report: http://odi.org/Europe-fossil-fuel-subsidies</t>
  </si>
  <si>
    <t>Summary</t>
  </si>
  <si>
    <t>Subsidies for production  and consumption of coal, oil and gas: Sweden</t>
  </si>
  <si>
    <r>
      <t xml:space="preserve">This data sheet provides background information for the country study: </t>
    </r>
    <r>
      <rPr>
        <i/>
        <sz val="11"/>
        <rFont val="Calibri"/>
        <family val="2"/>
        <scheme val="minor"/>
      </rPr>
      <t>Monitoring Europe's fossil fuel subsidies: Sweden</t>
    </r>
  </si>
  <si>
    <t>Read the Sweden country study: https://www.odi.org/publications/10932-monitoring-europes-fossil-fuel-subsidies-sweden</t>
  </si>
  <si>
    <t>Summary table in EUR millions</t>
  </si>
  <si>
    <t>Summary table of subsidies by activity (average 2014 - 2016) - Sweden</t>
  </si>
  <si>
    <t>CO2 tax deduction</t>
  </si>
  <si>
    <t>Estimated annual amount
(SEK)</t>
  </si>
  <si>
    <t>Fiscal support (including tax breaks, budgetary expenditure, and price and income support) - in national currency and (Euro) millions - Sweden</t>
  </si>
  <si>
    <t>Public finance (domestic and within the EU) - in national currency and (Euros) millions - Sweden</t>
  </si>
  <si>
    <t>Public finance (international) - in national currency and (Euros) millions - Sweden</t>
  </si>
  <si>
    <t>SOE Investment in Euro millions (except where otherwise indicated) - Sweden</t>
  </si>
  <si>
    <t>In the period of this study (2014-2016) we have not identified any public finance for fossil fuels (domestic or in Europe) from institutions that are majority owned by the Swedish government (50% or more).</t>
  </si>
  <si>
    <t>All currency conversions were made using yearly average rates, available at: http://www.canadianforex.ca/forex-tools/historical-rate-tools/yearly-average-rates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</si>
</sst>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407]General"/>
    <numFmt numFmtId="165" formatCode="#,##0.0"/>
  </numFmts>
  <fonts count="64"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name val="Calibri"/>
      <family val="2"/>
      <scheme val="minor"/>
    </font>
    <font>
      <b/>
      <sz val="11"/>
      <name val="Calibri"/>
      <family val="2"/>
      <scheme val="minor"/>
    </font>
    <font>
      <sz val="10"/>
      <name val="Trebuchet MS"/>
      <family val="2"/>
    </font>
    <font>
      <b/>
      <sz val="10"/>
      <name val="Calibri"/>
      <family val="2"/>
      <scheme val="minor"/>
    </font>
    <font>
      <sz val="10"/>
      <color theme="1"/>
      <name val="Calibri"/>
      <family val="2"/>
      <scheme val="minor"/>
    </font>
    <font>
      <sz val="11"/>
      <name val="Calibri"/>
      <family val="2"/>
      <scheme val="minor"/>
    </font>
    <font>
      <sz val="10"/>
      <color rgb="FFFF0000"/>
      <name val="Calibri"/>
      <family val="2"/>
      <scheme val="minor"/>
    </font>
    <font>
      <u/>
      <sz val="11"/>
      <color theme="10"/>
      <name val="Calibri"/>
      <family val="2"/>
      <scheme val="minor"/>
    </font>
    <font>
      <b/>
      <sz val="10"/>
      <color theme="1"/>
      <name val="Calibri"/>
      <family val="2"/>
      <scheme val="minor"/>
    </font>
    <font>
      <sz val="9"/>
      <color theme="1"/>
      <name val="Trebuchet MS"/>
      <family val="2"/>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i/>
      <sz val="9"/>
      <color theme="1"/>
      <name val="Trebuchet MS"/>
      <family val="2"/>
    </font>
    <font>
      <u/>
      <sz val="10"/>
      <color theme="10"/>
      <name val="Calibri"/>
      <family val="2"/>
      <scheme val="minor"/>
    </font>
    <font>
      <sz val="8"/>
      <name val="Verdana"/>
      <family val="2"/>
    </font>
    <font>
      <u/>
      <sz val="10"/>
      <color theme="10"/>
      <name val="Trebuchet MS"/>
      <family val="2"/>
    </font>
    <font>
      <b/>
      <u/>
      <sz val="11"/>
      <color theme="10"/>
      <name val="Calibri"/>
      <family val="2"/>
      <scheme val="minor"/>
    </font>
    <font>
      <b/>
      <sz val="12"/>
      <color theme="0"/>
      <name val="Calibri"/>
      <family val="2"/>
      <scheme val="minor"/>
    </font>
    <font>
      <i/>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7E6C95"/>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auto="1"/>
      </left>
      <right/>
      <top style="thin">
        <color indexed="64"/>
      </top>
      <bottom style="medium">
        <color indexed="64"/>
      </bottom>
      <diagonal/>
    </border>
    <border>
      <left style="thin">
        <color indexed="64"/>
      </left>
      <right style="medium">
        <color indexed="64"/>
      </right>
      <top style="thin">
        <color theme="0" tint="-0.34998626667073579"/>
      </top>
      <bottom style="thin">
        <color theme="0" tint="-0.34998626667073579"/>
      </bottom>
      <diagonal/>
    </border>
    <border>
      <left style="hair">
        <color indexed="47"/>
      </left>
      <right style="hair">
        <color indexed="47"/>
      </right>
      <top style="hair">
        <color indexed="47"/>
      </top>
      <bottom style="hair">
        <color indexed="47"/>
      </bottom>
      <diagonal/>
    </border>
  </borders>
  <cellStyleXfs count="17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0"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37" fillId="0" borderId="0"/>
    <xf numFmtId="0" fontId="38" fillId="0" borderId="0"/>
    <xf numFmtId="43" fontId="38" fillId="0" borderId="0" applyFont="0" applyFill="0" applyBorder="0" applyAlignment="0" applyProtection="0"/>
    <xf numFmtId="0" fontId="37" fillId="0" borderId="0"/>
    <xf numFmtId="43" fontId="3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41" fillId="0" borderId="0" applyNumberFormat="0" applyFill="0" applyBorder="0" applyAlignment="0" applyProtection="0">
      <alignment vertical="top"/>
      <protection locked="0"/>
    </xf>
    <xf numFmtId="164" fontId="42" fillId="0" borderId="0" applyBorder="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0" fillId="0" borderId="0" applyNumberFormat="0" applyFill="0" applyBorder="0" applyAlignment="0" applyProtection="0"/>
    <xf numFmtId="0" fontId="3" fillId="0" borderId="0"/>
    <xf numFmtId="0" fontId="2"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60" fillId="0" borderId="0" applyNumberFormat="0" applyFill="0" applyBorder="0" applyAlignment="0" applyProtection="0"/>
    <xf numFmtId="0" fontId="59" fillId="0" borderId="47" applyNumberFormat="0" applyAlignment="0"/>
    <xf numFmtId="43" fontId="38" fillId="0" borderId="0" applyFont="0" applyFill="0" applyBorder="0" applyAlignment="0" applyProtection="0"/>
    <xf numFmtId="0" fontId="37" fillId="0" borderId="0"/>
    <xf numFmtId="43" fontId="38" fillId="0" borderId="0" applyFont="0" applyFill="0" applyBorder="0" applyAlignment="0" applyProtection="0"/>
    <xf numFmtId="9" fontId="3" fillId="0" borderId="0" applyFont="0" applyFill="0" applyBorder="0" applyAlignment="0" applyProtection="0"/>
  </cellStyleXfs>
  <cellXfs count="118">
    <xf numFmtId="0" fontId="0" fillId="0" borderId="0" xfId="0"/>
    <xf numFmtId="0" fontId="0" fillId="0" borderId="0" xfId="0" applyAlignment="1">
      <alignment horizontal="center" vertical="center" wrapText="1"/>
    </xf>
    <xf numFmtId="0" fontId="43" fillId="0" borderId="22" xfId="0" applyFont="1" applyBorder="1" applyAlignment="1">
      <alignment vertical="center" wrapText="1"/>
    </xf>
    <xf numFmtId="0" fontId="48" fillId="0" borderId="22" xfId="0" applyFont="1" applyFill="1" applyBorder="1" applyAlignment="1">
      <alignment horizontal="center" vertical="center" wrapText="1"/>
    </xf>
    <xf numFmtId="0" fontId="46" fillId="0" borderId="22" xfId="0" applyFont="1" applyBorder="1" applyAlignment="1">
      <alignment vertical="center" wrapText="1"/>
    </xf>
    <xf numFmtId="0" fontId="52" fillId="0" borderId="0" xfId="0" applyFont="1"/>
    <xf numFmtId="0" fontId="54" fillId="0" borderId="11" xfId="0" applyFont="1" applyBorder="1"/>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2" fillId="0" borderId="26" xfId="0" applyFont="1" applyBorder="1" applyAlignment="1">
      <alignment horizontal="center" vertical="center" wrapText="1"/>
    </xf>
    <xf numFmtId="0" fontId="54" fillId="0" borderId="11" xfId="0" applyFont="1" applyBorder="1" applyAlignment="1">
      <alignment wrapText="1"/>
    </xf>
    <xf numFmtId="165" fontId="52" fillId="0" borderId="12" xfId="0" applyNumberFormat="1" applyFont="1" applyBorder="1" applyAlignment="1">
      <alignment horizontal="center" vertical="center"/>
    </xf>
    <xf numFmtId="3" fontId="52" fillId="0" borderId="12" xfId="0" applyNumberFormat="1" applyFont="1" applyBorder="1" applyAlignment="1">
      <alignment horizontal="center" vertical="center"/>
    </xf>
    <xf numFmtId="3" fontId="52" fillId="0" borderId="12" xfId="0" applyNumberFormat="1" applyFont="1" applyFill="1" applyBorder="1" applyAlignment="1">
      <alignment horizontal="center" vertical="center"/>
    </xf>
    <xf numFmtId="3" fontId="55" fillId="0" borderId="13" xfId="0" applyNumberFormat="1" applyFont="1" applyFill="1" applyBorder="1" applyAlignment="1">
      <alignment horizontal="center" vertical="center" wrapText="1"/>
    </xf>
    <xf numFmtId="3" fontId="55" fillId="0" borderId="13" xfId="0" applyNumberFormat="1" applyFont="1" applyBorder="1" applyAlignment="1">
      <alignment horizontal="center" vertical="center" wrapText="1"/>
    </xf>
    <xf numFmtId="0" fontId="54" fillId="0" borderId="14" xfId="0" applyFont="1" applyBorder="1"/>
    <xf numFmtId="3" fontId="52" fillId="0" borderId="15" xfId="0" applyNumberFormat="1" applyFont="1" applyBorder="1" applyAlignment="1">
      <alignment horizontal="center" vertical="center"/>
    </xf>
    <xf numFmtId="0" fontId="56" fillId="0" borderId="16" xfId="0" applyFont="1" applyBorder="1" applyAlignment="1">
      <alignment horizontal="right"/>
    </xf>
    <xf numFmtId="0" fontId="56" fillId="0" borderId="18" xfId="0" applyFont="1" applyBorder="1" applyAlignment="1">
      <alignment horizontal="right"/>
    </xf>
    <xf numFmtId="0" fontId="54" fillId="0" borderId="10" xfId="0" applyFont="1" applyBorder="1" applyAlignment="1">
      <alignment wrapText="1"/>
    </xf>
    <xf numFmtId="3" fontId="52" fillId="0" borderId="20" xfId="0" applyNumberFormat="1" applyFont="1" applyBorder="1" applyAlignment="1">
      <alignment horizontal="center" vertical="center"/>
    </xf>
    <xf numFmtId="3" fontId="52" fillId="0" borderId="20" xfId="0" applyNumberFormat="1" applyFont="1" applyFill="1" applyBorder="1" applyAlignment="1">
      <alignment horizontal="center" vertical="center"/>
    </xf>
    <xf numFmtId="3" fontId="52" fillId="0" borderId="21" xfId="0" applyNumberFormat="1" applyFont="1" applyBorder="1"/>
    <xf numFmtId="3" fontId="52" fillId="0" borderId="20" xfId="0" applyNumberFormat="1" applyFont="1" applyBorder="1"/>
    <xf numFmtId="0" fontId="0" fillId="0" borderId="0" xfId="0" applyAlignment="1"/>
    <xf numFmtId="0" fontId="51" fillId="0" borderId="22" xfId="0" applyFont="1" applyBorder="1" applyAlignment="1">
      <alignment horizontal="center" vertical="center" wrapText="1"/>
    </xf>
    <xf numFmtId="4" fontId="51" fillId="0" borderId="22" xfId="0" applyNumberFormat="1" applyFont="1" applyBorder="1" applyAlignment="1">
      <alignment horizontal="center" vertical="center" wrapText="1"/>
    </xf>
    <xf numFmtId="0" fontId="51" fillId="0" borderId="22" xfId="0" applyFont="1" applyBorder="1" applyAlignment="1">
      <alignment horizontal="left" vertical="center" wrapText="1"/>
    </xf>
    <xf numFmtId="0" fontId="44" fillId="0" borderId="22" xfId="0" applyFont="1" applyFill="1" applyBorder="1" applyAlignment="1">
      <alignment horizontal="left" vertical="center" wrapText="1"/>
    </xf>
    <xf numFmtId="0" fontId="50" fillId="0" borderId="22" xfId="120" applyFill="1" applyBorder="1" applyAlignment="1">
      <alignment horizontal="center" vertical="center" wrapText="1"/>
    </xf>
    <xf numFmtId="0" fontId="43" fillId="0" borderId="22" xfId="0" applyFont="1" applyFill="1" applyBorder="1" applyAlignment="1">
      <alignment vertical="center"/>
    </xf>
    <xf numFmtId="0" fontId="43" fillId="0" borderId="22" xfId="0" applyFont="1" applyFill="1" applyBorder="1" applyAlignment="1">
      <alignment vertical="center" wrapText="1"/>
    </xf>
    <xf numFmtId="0" fontId="50" fillId="0" borderId="22" xfId="120" applyBorder="1" applyAlignment="1">
      <alignment vertical="center" wrapText="1"/>
    </xf>
    <xf numFmtId="0" fontId="43" fillId="0" borderId="22" xfId="0" applyFont="1" applyBorder="1" applyAlignment="1">
      <alignment vertical="center"/>
    </xf>
    <xf numFmtId="0" fontId="45" fillId="0" borderId="22" xfId="0" applyFont="1" applyFill="1" applyBorder="1"/>
    <xf numFmtId="0" fontId="43" fillId="33" borderId="22" xfId="0" applyFont="1" applyFill="1" applyBorder="1" applyAlignment="1">
      <alignment vertical="center" wrapText="1"/>
    </xf>
    <xf numFmtId="0" fontId="43" fillId="0" borderId="22" xfId="0" applyFont="1" applyFill="1" applyBorder="1"/>
    <xf numFmtId="0" fontId="43" fillId="0" borderId="22" xfId="0" applyFont="1" applyBorder="1"/>
    <xf numFmtId="0" fontId="43" fillId="0" borderId="22" xfId="0" applyFont="1" applyBorder="1" applyAlignment="1">
      <alignment wrapText="1"/>
    </xf>
    <xf numFmtId="0" fontId="51" fillId="0" borderId="22" xfId="0" applyFont="1" applyFill="1" applyBorder="1" applyAlignment="1">
      <alignment vertical="center" wrapText="1"/>
    </xf>
    <xf numFmtId="0" fontId="47" fillId="0" borderId="22" xfId="0" quotePrefix="1" applyFont="1" applyFill="1" applyBorder="1" applyAlignment="1">
      <alignment vertical="center" wrapText="1"/>
    </xf>
    <xf numFmtId="0" fontId="47" fillId="0" borderId="22" xfId="0" applyFont="1" applyFill="1" applyBorder="1" applyAlignment="1">
      <alignment vertical="center" wrapText="1"/>
    </xf>
    <xf numFmtId="3" fontId="47" fillId="0" borderId="22" xfId="0" applyNumberFormat="1" applyFont="1" applyFill="1" applyBorder="1" applyAlignment="1">
      <alignment vertical="center" wrapText="1"/>
    </xf>
    <xf numFmtId="0" fontId="50" fillId="0" borderId="22" xfId="120" applyFill="1" applyBorder="1" applyAlignment="1">
      <alignment vertical="center" wrapText="1"/>
    </xf>
    <xf numFmtId="0" fontId="47" fillId="0" borderId="22" xfId="121" applyFont="1" applyFill="1" applyBorder="1" applyAlignment="1">
      <alignment horizontal="center" vertical="center" wrapText="1"/>
    </xf>
    <xf numFmtId="0" fontId="58" fillId="0" borderId="22" xfId="120" applyFont="1" applyFill="1" applyBorder="1" applyAlignment="1">
      <alignment horizontal="center" vertical="center" wrapText="1"/>
    </xf>
    <xf numFmtId="0" fontId="51" fillId="0" borderId="0" xfId="0" applyFont="1" applyAlignment="1">
      <alignment wrapText="1"/>
    </xf>
    <xf numFmtId="0" fontId="0" fillId="0" borderId="22" xfId="0" applyBorder="1" applyAlignment="1">
      <alignment horizontal="center" vertical="center"/>
    </xf>
    <xf numFmtId="0" fontId="47" fillId="0" borderId="22" xfId="0" applyFont="1" applyBorder="1" applyAlignment="1">
      <alignment wrapText="1"/>
    </xf>
    <xf numFmtId="0" fontId="43" fillId="0" borderId="22" xfId="0" applyFont="1" applyFill="1" applyBorder="1" applyAlignment="1">
      <alignment horizontal="center" vertical="center" wrapText="1"/>
    </xf>
    <xf numFmtId="0" fontId="43" fillId="0" borderId="22" xfId="0" applyFont="1" applyFill="1" applyBorder="1" applyAlignment="1">
      <alignment horizontal="center" vertical="center"/>
    </xf>
    <xf numFmtId="0" fontId="47" fillId="0" borderId="22" xfId="0" applyFont="1" applyBorder="1" applyAlignment="1">
      <alignment horizontal="center" vertical="center"/>
    </xf>
    <xf numFmtId="0" fontId="47" fillId="0" borderId="22" xfId="0" applyFont="1" applyBorder="1" applyAlignment="1">
      <alignment horizontal="center" vertical="center" wrapText="1"/>
    </xf>
    <xf numFmtId="0" fontId="46" fillId="0" borderId="22" xfId="0" applyFont="1" applyFill="1" applyBorder="1" applyAlignment="1">
      <alignment vertical="center" wrapText="1"/>
    </xf>
    <xf numFmtId="0" fontId="50" fillId="0" borderId="22" xfId="120" applyFont="1" applyFill="1" applyBorder="1" applyAlignment="1">
      <alignment horizontal="center" vertical="center" wrapText="1"/>
    </xf>
    <xf numFmtId="0" fontId="47" fillId="0" borderId="22" xfId="0" applyFont="1" applyBorder="1" applyAlignment="1">
      <alignment horizontal="left" vertical="center" wrapText="1"/>
    </xf>
    <xf numFmtId="0" fontId="0" fillId="0" borderId="0" xfId="0" applyAlignment="1">
      <alignment horizontal="center"/>
    </xf>
    <xf numFmtId="0" fontId="0" fillId="0" borderId="0" xfId="0" applyAlignment="1">
      <alignment horizontal="center" wrapText="1"/>
    </xf>
    <xf numFmtId="0" fontId="43" fillId="0" borderId="22" xfId="0" applyNumberFormat="1" applyFont="1" applyFill="1" applyBorder="1" applyAlignment="1" applyProtection="1">
      <alignment horizontal="center" vertical="center" wrapText="1"/>
    </xf>
    <xf numFmtId="0" fontId="43" fillId="0" borderId="22" xfId="0" applyFont="1" applyBorder="1" applyAlignment="1">
      <alignment horizontal="center" vertical="center" wrapText="1"/>
    </xf>
    <xf numFmtId="0" fontId="43" fillId="0" borderId="22" xfId="0" applyFont="1" applyBorder="1" applyAlignment="1">
      <alignment horizontal="center" vertical="center"/>
    </xf>
    <xf numFmtId="3" fontId="43" fillId="0" borderId="22" xfId="0" applyNumberFormat="1" applyFont="1" applyFill="1" applyBorder="1" applyAlignment="1">
      <alignment horizontal="center" vertical="center"/>
    </xf>
    <xf numFmtId="3" fontId="0" fillId="0" borderId="0" xfId="0" applyNumberFormat="1"/>
    <xf numFmtId="0" fontId="54" fillId="0" borderId="31" xfId="0" applyFont="1" applyBorder="1" applyAlignment="1">
      <alignment wrapText="1"/>
    </xf>
    <xf numFmtId="0" fontId="54" fillId="0" borderId="31" xfId="0" applyFont="1" applyBorder="1"/>
    <xf numFmtId="0" fontId="52" fillId="0" borderId="37"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3" fontId="56" fillId="0" borderId="17" xfId="0" applyNumberFormat="1" applyFont="1" applyBorder="1" applyAlignment="1">
      <alignment horizontal="right"/>
    </xf>
    <xf numFmtId="3" fontId="56" fillId="0" borderId="19" xfId="0" applyNumberFormat="1" applyFont="1" applyBorder="1" applyAlignment="1">
      <alignment horizontal="right"/>
    </xf>
    <xf numFmtId="3" fontId="56" fillId="0" borderId="0" xfId="0" applyNumberFormat="1" applyFont="1" applyFill="1" applyBorder="1" applyAlignment="1">
      <alignment horizontal="right"/>
    </xf>
    <xf numFmtId="3" fontId="56" fillId="0" borderId="30" xfId="0" applyNumberFormat="1" applyFont="1" applyFill="1" applyBorder="1" applyAlignment="1">
      <alignment horizontal="right"/>
    </xf>
    <xf numFmtId="3" fontId="56" fillId="0" borderId="16" xfId="0" applyNumberFormat="1" applyFont="1" applyBorder="1" applyAlignment="1">
      <alignment horizontal="right"/>
    </xf>
    <xf numFmtId="3" fontId="56" fillId="0" borderId="46" xfId="0" applyNumberFormat="1" applyFont="1" applyBorder="1" applyAlignment="1">
      <alignment horizontal="right"/>
    </xf>
    <xf numFmtId="3" fontId="56" fillId="0" borderId="18" xfId="0" applyNumberFormat="1" applyFont="1" applyBorder="1" applyAlignment="1">
      <alignment horizontal="right"/>
    </xf>
    <xf numFmtId="3" fontId="56" fillId="0" borderId="39" xfId="0" applyNumberFormat="1" applyFont="1" applyBorder="1" applyAlignment="1">
      <alignment horizontal="right"/>
    </xf>
    <xf numFmtId="0" fontId="2" fillId="0" borderId="0" xfId="122" applyAlignment="1">
      <alignment wrapText="1"/>
    </xf>
    <xf numFmtId="0" fontId="2" fillId="0" borderId="0" xfId="122" applyBorder="1" applyAlignment="1">
      <alignment wrapText="1"/>
    </xf>
    <xf numFmtId="0" fontId="35" fillId="0" borderId="0" xfId="122" applyFont="1" applyFill="1" applyBorder="1" applyAlignment="1">
      <alignment wrapText="1"/>
    </xf>
    <xf numFmtId="0" fontId="61" fillId="0" borderId="0" xfId="120" applyFont="1" applyFill="1" applyBorder="1" applyAlignment="1">
      <alignment wrapText="1"/>
    </xf>
    <xf numFmtId="0" fontId="61" fillId="0" borderId="0" xfId="120" applyFont="1" applyBorder="1" applyAlignment="1">
      <alignment wrapText="1"/>
    </xf>
    <xf numFmtId="0" fontId="48" fillId="0" borderId="0" xfId="122" applyFont="1" applyFill="1" applyBorder="1" applyAlignment="1">
      <alignment wrapText="1"/>
    </xf>
    <xf numFmtId="0" fontId="2" fillId="0" borderId="0" xfId="122" applyBorder="1" applyAlignment="1">
      <alignment vertical="top" wrapText="1"/>
    </xf>
    <xf numFmtId="3" fontId="52" fillId="0" borderId="27" xfId="0" applyNumberFormat="1" applyFont="1" applyFill="1" applyBorder="1" applyAlignment="1">
      <alignment horizontal="center" vertical="center"/>
    </xf>
    <xf numFmtId="3" fontId="52" fillId="0" borderId="28" xfId="0" applyNumberFormat="1" applyFont="1" applyFill="1" applyBorder="1" applyAlignment="1">
      <alignment horizontal="center" vertical="center"/>
    </xf>
    <xf numFmtId="3" fontId="57" fillId="0" borderId="28" xfId="0" applyNumberFormat="1" applyFont="1" applyFill="1" applyBorder="1"/>
    <xf numFmtId="3" fontId="52" fillId="0" borderId="29" xfId="0" applyNumberFormat="1" applyFont="1" applyFill="1" applyBorder="1" applyAlignment="1">
      <alignment horizontal="center" vertical="center"/>
    </xf>
    <xf numFmtId="0" fontId="62" fillId="0" borderId="0" xfId="85" applyFont="1" applyFill="1" applyBorder="1" applyAlignment="1">
      <alignment horizontal="left" vertical="center"/>
    </xf>
    <xf numFmtId="0" fontId="62" fillId="0" borderId="0" xfId="122" applyFont="1" applyFill="1" applyAlignment="1">
      <alignment horizontal="left" vertical="center"/>
    </xf>
    <xf numFmtId="0" fontId="0" fillId="0" borderId="0" xfId="0" applyFill="1"/>
    <xf numFmtId="0" fontId="62" fillId="0" borderId="0" xfId="85" applyFont="1" applyFill="1" applyBorder="1" applyAlignment="1">
      <alignment horizontal="left" vertical="center" wrapText="1"/>
    </xf>
    <xf numFmtId="0" fontId="47" fillId="0" borderId="0" xfId="0" applyFont="1" applyFill="1" applyBorder="1" applyAlignment="1">
      <alignment horizontal="center" vertical="center" wrapText="1"/>
    </xf>
    <xf numFmtId="3" fontId="0" fillId="0" borderId="33" xfId="0" applyNumberFormat="1" applyBorder="1" applyAlignment="1">
      <alignment horizontal="center" vertical="center"/>
    </xf>
    <xf numFmtId="3" fontId="0" fillId="0" borderId="38" xfId="0" applyNumberFormat="1" applyBorder="1" applyAlignment="1">
      <alignment horizontal="center" vertical="center"/>
    </xf>
    <xf numFmtId="3" fontId="0" fillId="0" borderId="39" xfId="0" applyNumberFormat="1" applyBorder="1" applyAlignment="1">
      <alignment horizontal="center" vertical="center"/>
    </xf>
    <xf numFmtId="3" fontId="0" fillId="0" borderId="30" xfId="0" applyNumberFormat="1" applyBorder="1" applyAlignment="1">
      <alignment horizontal="center" vertical="center"/>
    </xf>
    <xf numFmtId="3" fontId="0" fillId="0" borderId="32" xfId="0" applyNumberFormat="1" applyBorder="1"/>
    <xf numFmtId="3" fontId="0" fillId="0" borderId="44" xfId="0" applyNumberFormat="1" applyBorder="1"/>
    <xf numFmtId="3" fontId="0" fillId="0" borderId="27" xfId="0" applyNumberFormat="1" applyBorder="1"/>
    <xf numFmtId="3" fontId="0" fillId="0" borderId="30" xfId="0" applyNumberFormat="1" applyFill="1" applyBorder="1"/>
    <xf numFmtId="3" fontId="0" fillId="0" borderId="34" xfId="0" applyNumberFormat="1" applyBorder="1" applyAlignment="1">
      <alignment horizontal="center" vertical="center"/>
    </xf>
    <xf numFmtId="3" fontId="0" fillId="0" borderId="35" xfId="0" applyNumberFormat="1" applyBorder="1" applyAlignment="1">
      <alignment horizontal="center" vertical="center"/>
    </xf>
    <xf numFmtId="3" fontId="0" fillId="0" borderId="45" xfId="0" applyNumberFormat="1" applyBorder="1" applyAlignment="1">
      <alignment horizontal="center" vertical="center"/>
    </xf>
    <xf numFmtId="3" fontId="0" fillId="0" borderId="36" xfId="0" applyNumberFormat="1" applyBorder="1" applyAlignment="1">
      <alignment horizontal="center" vertical="center"/>
    </xf>
    <xf numFmtId="3" fontId="0" fillId="0" borderId="19" xfId="0" applyNumberFormat="1" applyFill="1" applyBorder="1" applyAlignment="1">
      <alignment horizontal="center" vertical="center"/>
    </xf>
    <xf numFmtId="0" fontId="62" fillId="34" borderId="0" xfId="122" applyFont="1" applyFill="1" applyAlignment="1">
      <alignment horizontal="left" vertical="center"/>
    </xf>
    <xf numFmtId="0" fontId="53" fillId="0" borderId="23" xfId="0" applyFont="1" applyBorder="1" applyAlignment="1">
      <alignment horizontal="center"/>
    </xf>
    <xf numFmtId="0" fontId="53" fillId="0" borderId="24" xfId="0" applyFont="1" applyBorder="1" applyAlignment="1">
      <alignment horizontal="center"/>
    </xf>
    <xf numFmtId="0" fontId="53" fillId="0" borderId="25" xfId="0" applyFont="1" applyBorder="1" applyAlignment="1">
      <alignment horizontal="center"/>
    </xf>
    <xf numFmtId="0" fontId="53" fillId="0" borderId="23" xfId="0" applyFont="1" applyBorder="1" applyAlignment="1">
      <alignment horizontal="center" wrapText="1"/>
    </xf>
    <xf numFmtId="0" fontId="53" fillId="0" borderId="24" xfId="0" applyFont="1" applyBorder="1" applyAlignment="1">
      <alignment horizontal="center" wrapText="1"/>
    </xf>
    <xf numFmtId="0" fontId="53" fillId="0" borderId="25" xfId="0" applyFont="1" applyBorder="1" applyAlignment="1">
      <alignment horizontal="center" wrapText="1"/>
    </xf>
    <xf numFmtId="0" fontId="62" fillId="34" borderId="0" xfId="85" applyFont="1" applyFill="1" applyBorder="1" applyAlignment="1">
      <alignment horizontal="left" vertical="center"/>
    </xf>
    <xf numFmtId="0" fontId="62" fillId="34" borderId="0" xfId="85" applyFont="1" applyFill="1" applyAlignment="1">
      <alignment horizontal="left" vertical="center"/>
    </xf>
    <xf numFmtId="0" fontId="62" fillId="34" borderId="0" xfId="85" applyFont="1" applyFill="1" applyBorder="1" applyAlignment="1">
      <alignment horizontal="left" vertical="center" wrapText="1"/>
    </xf>
  </cellXfs>
  <cellStyles count="178">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1 2" xfId="140"/>
    <cellStyle name="20% - Accent2" xfId="23" builtinId="34" customBuiltin="1"/>
    <cellStyle name="20% - Accent2 2" xfId="144"/>
    <cellStyle name="20% - Accent3" xfId="27" builtinId="38" customBuiltin="1"/>
    <cellStyle name="20% - Accent3 2" xfId="148"/>
    <cellStyle name="20% - Accent4" xfId="31" builtinId="42" customBuiltin="1"/>
    <cellStyle name="20% - Accent4 2" xfId="152"/>
    <cellStyle name="20% - Accent5" xfId="35" builtinId="46" customBuiltin="1"/>
    <cellStyle name="20% - Accent5 2" xfId="156"/>
    <cellStyle name="20% - Accent6" xfId="39" builtinId="50" customBuiltin="1"/>
    <cellStyle name="20% - Accent6 2" xfId="160"/>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1 2" xfId="141"/>
    <cellStyle name="40% - Accent2" xfId="24" builtinId="35" customBuiltin="1"/>
    <cellStyle name="40% - Accent2 2" xfId="145"/>
    <cellStyle name="40% - Accent3" xfId="28" builtinId="39" customBuiltin="1"/>
    <cellStyle name="40% - Accent3 2" xfId="149"/>
    <cellStyle name="40% - Accent4" xfId="32" builtinId="43" customBuiltin="1"/>
    <cellStyle name="40% - Accent4 2" xfId="153"/>
    <cellStyle name="40% - Accent5" xfId="36" builtinId="47" customBuiltin="1"/>
    <cellStyle name="40% - Accent5 2" xfId="157"/>
    <cellStyle name="40% - Accent6" xfId="40" builtinId="51" customBuiltin="1"/>
    <cellStyle name="40% - Accent6 2" xfId="16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1 2 2" xfId="165"/>
    <cellStyle name="60% - Accent1 3" xfId="142"/>
    <cellStyle name="60% - Accent2" xfId="25" builtinId="36" customBuiltin="1"/>
    <cellStyle name="60% - Accent2 2" xfId="92"/>
    <cellStyle name="60% - Accent2 2 2" xfId="166"/>
    <cellStyle name="60% - Accent2 3" xfId="146"/>
    <cellStyle name="60% - Accent3" xfId="29" builtinId="40" customBuiltin="1"/>
    <cellStyle name="60% - Accent3 2" xfId="93"/>
    <cellStyle name="60% - Accent3 2 2" xfId="167"/>
    <cellStyle name="60% - Accent3 3" xfId="150"/>
    <cellStyle name="60% - Accent4" xfId="33" builtinId="44" customBuiltin="1"/>
    <cellStyle name="60% - Accent4 2" xfId="94"/>
    <cellStyle name="60% - Accent4 2 2" xfId="168"/>
    <cellStyle name="60% - Accent4 3" xfId="154"/>
    <cellStyle name="60% - Accent5" xfId="37" builtinId="48" customBuiltin="1"/>
    <cellStyle name="60% - Accent5 2" xfId="95"/>
    <cellStyle name="60% - Accent5 2 2" xfId="169"/>
    <cellStyle name="60% - Accent5 3" xfId="158"/>
    <cellStyle name="60% - Accent6" xfId="41" builtinId="52" customBuiltin="1"/>
    <cellStyle name="60% - Accent6 2" xfId="96"/>
    <cellStyle name="60% - Accent6 2 2" xfId="170"/>
    <cellStyle name="60% - Accent6 3" xfId="162"/>
    <cellStyle name="Accent1" xfId="18" builtinId="29" customBuiltin="1"/>
    <cellStyle name="Accent1 2" xfId="139"/>
    <cellStyle name="Accent2" xfId="22" builtinId="33" customBuiltin="1"/>
    <cellStyle name="Accent2 2" xfId="143"/>
    <cellStyle name="Accent3" xfId="26" builtinId="37" customBuiltin="1"/>
    <cellStyle name="Accent3 2" xfId="147"/>
    <cellStyle name="Accent4" xfId="30" builtinId="41" customBuiltin="1"/>
    <cellStyle name="Accent4 2" xfId="151"/>
    <cellStyle name="Accent5" xfId="34" builtinId="45" customBuiltin="1"/>
    <cellStyle name="Accent5 2" xfId="155"/>
    <cellStyle name="Accent6" xfId="38" builtinId="49" customBuiltin="1"/>
    <cellStyle name="Accent6 2" xfId="159"/>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ad 2" xfId="129"/>
    <cellStyle name="Berechnung 2" xfId="53"/>
    <cellStyle name="Calculation" xfId="11" builtinId="22" customBuiltin="1"/>
    <cellStyle name="Calculation 2" xfId="132"/>
    <cellStyle name="Check Cell" xfId="13" builtinId="23" customBuiltin="1"/>
    <cellStyle name="Check Cell 2" xfId="134"/>
    <cellStyle name="Comma 2" xfId="86"/>
    <cellStyle name="Comma 2 2" xfId="174"/>
    <cellStyle name="Comma 2 3" xfId="163"/>
    <cellStyle name="Comma 3" xfId="88"/>
    <cellStyle name="Comma 3 2" xfId="176"/>
    <cellStyle name="Comma 3 3" xfId="164"/>
    <cellStyle name="E_TableCell1" xfId="173"/>
    <cellStyle name="Eingabe 2" xfId="51"/>
    <cellStyle name="Ergebnis 2" xfId="59"/>
    <cellStyle name="Erklärender Text 2" xfId="58"/>
    <cellStyle name="Excel Built-in Normal" xfId="99"/>
    <cellStyle name="Explanatory Text" xfId="16" builtinId="53" customBuiltin="1"/>
    <cellStyle name="Explanatory Text 2" xfId="137"/>
    <cellStyle name="Good" xfId="6" builtinId="26" customBuiltin="1"/>
    <cellStyle name="Good 2" xfId="128"/>
    <cellStyle name="Gut 2" xfId="48"/>
    <cellStyle name="Heading 1" xfId="2" builtinId="16" customBuiltin="1"/>
    <cellStyle name="Heading 1 2" xfId="124"/>
    <cellStyle name="Heading 2" xfId="3" builtinId="17" customBuiltin="1"/>
    <cellStyle name="Heading 2 2" xfId="125"/>
    <cellStyle name="Heading 3" xfId="4" builtinId="18" customBuiltin="1"/>
    <cellStyle name="Heading 3 2" xfId="126"/>
    <cellStyle name="Heading 4" xfId="5" builtinId="19" customBuiltin="1"/>
    <cellStyle name="Heading 4 2" xfId="127"/>
    <cellStyle name="Hyperlink" xfId="120" builtinId="8"/>
    <cellStyle name="Hyperlink 2" xfId="89"/>
    <cellStyle name="Hyperlink 3" xfId="98"/>
    <cellStyle name="Hyperlink 4" xfId="172"/>
    <cellStyle name="Input" xfId="9" builtinId="20" customBuiltin="1"/>
    <cellStyle name="Input 2" xfId="130"/>
    <cellStyle name="Linked Cell" xfId="12" builtinId="24" customBuiltin="1"/>
    <cellStyle name="Linked Cell 2" xfId="133"/>
    <cellStyle name="Neutral" xfId="8" builtinId="28" customBuiltin="1"/>
    <cellStyle name="Neutral 2" xfId="90"/>
    <cellStyle name="Neutral 3" xfId="50"/>
    <cellStyle name="Normal" xfId="0" builtinId="0"/>
    <cellStyle name="Normal 2" xfId="84"/>
    <cellStyle name="Normal 3" xfId="85"/>
    <cellStyle name="Normal 4" xfId="87"/>
    <cellStyle name="Normal 4 2" xfId="175"/>
    <cellStyle name="Normal 5" xfId="121"/>
    <cellStyle name="Normal 6" xfId="122"/>
    <cellStyle name="Note" xfId="15" builtinId="10" customBuiltin="1"/>
    <cellStyle name="Note 2" xfId="136"/>
    <cellStyle name="Notiz 2" xfId="57"/>
    <cellStyle name="Notiz 2 2" xfId="107"/>
    <cellStyle name="Output" xfId="10" builtinId="21" customBuiltin="1"/>
    <cellStyle name="Output 2" xfId="131"/>
    <cellStyle name="Percent 2" xfId="177"/>
    <cellStyle name="Schlecht 2" xfId="49"/>
    <cellStyle name="Standard 2" xfId="100"/>
    <cellStyle name="Standard 2 2" xfId="171"/>
    <cellStyle name="Standard 3" xfId="42"/>
    <cellStyle name="Standard 4" xfId="103"/>
    <cellStyle name="Title" xfId="1" builtinId="15" customBuiltin="1"/>
    <cellStyle name="Title 2" xfId="123"/>
    <cellStyle name="Total" xfId="17" builtinId="25" customBuiltin="1"/>
    <cellStyle name="Total 2" xfId="138"/>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Warning Text 2" xfId="135"/>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0932-monitoring-europes-fossil-fuel-subsidies-sweden" TargetMode="External"/><Relationship Id="rId1" Type="http://schemas.openxmlformats.org/officeDocument/2006/relationships/hyperlink" Target="https://www.odi.org/publications/10939-phase-out-2020-monitoring-europes-fossil-fuel-subsid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org/site/tadffss/data" TargetMode="External"/><Relationship Id="rId13" Type="http://schemas.openxmlformats.org/officeDocument/2006/relationships/hyperlink" Target="http://www.oecd.org/site/tadffss/data" TargetMode="External"/><Relationship Id="rId18" Type="http://schemas.openxmlformats.org/officeDocument/2006/relationships/hyperlink" Target="http://www.oecd.org/site/tadffss/data" TargetMode="External"/><Relationship Id="rId3" Type="http://schemas.openxmlformats.org/officeDocument/2006/relationships/hyperlink" Target="http://www.oecd-ilibrary.org/deliverdotstat?cid=guest&amp;institution_name=&amp;baseurl=http%3a%2f%2fstats.oecd.org%2fwbos%2fbrandedview.aspx&amp;doi=data-00488-en&amp;return_url=http%3a%2f%2fwww.oecd-ilibrary.org%2fenergy%2fdata%2fiea-energy-technology-r-d-statistics_en" TargetMode="External"/><Relationship Id="rId21" Type="http://schemas.openxmlformats.org/officeDocument/2006/relationships/hyperlink" Target="http://www.oecd.org/site/tadffss/data" TargetMode="External"/><Relationship Id="rId7" Type="http://schemas.openxmlformats.org/officeDocument/2006/relationships/hyperlink" Target="http://www.oecd.org/site/tadffss/data" TargetMode="External"/><Relationship Id="rId12" Type="http://schemas.openxmlformats.org/officeDocument/2006/relationships/hyperlink" Target="http://www.oecd-ilibrary.org/deliverdotstat?cid=guest&amp;institution_name=&amp;baseurl=http%3a%2f%2fstats.oecd.org%2fwbos%2fbrandedview.aspx&amp;doi=data-00488-en&amp;return_url=http%3a%2f%2fwww.oecd-ilibrary.org%2fenergy%2fdata%2fiea-energy-technology-r-d-statistics_en" TargetMode="External"/><Relationship Id="rId17" Type="http://schemas.openxmlformats.org/officeDocument/2006/relationships/hyperlink" Target="http://www.oecd.org/site/tadffss/data" TargetMode="External"/><Relationship Id="rId2" Type="http://schemas.openxmlformats.org/officeDocument/2006/relationships/hyperlink" Target="http://www.oecd.org/site/tadffss/data" TargetMode="External"/><Relationship Id="rId16" Type="http://schemas.openxmlformats.org/officeDocument/2006/relationships/hyperlink" Target="http://www.oecd.org/site/tadffss/data" TargetMode="External"/><Relationship Id="rId20"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 Id="rId6" Type="http://schemas.openxmlformats.org/officeDocument/2006/relationships/hyperlink" Target="http://www.oecd.org/site/tadffss/data" TargetMode="External"/><Relationship Id="rId11" Type="http://schemas.openxmlformats.org/officeDocument/2006/relationships/hyperlink" Target="http://www.oecd-ilibrary.org/deliverdotstat?cid=guest&amp;institution_name=&amp;baseurl=http%3a%2f%2fstats.oecd.org%2fwbos%2fbrandedview.aspx&amp;doi=data-00488-en&amp;return_url=http%3a%2f%2fwww.oecd-ilibrary.org%2fenergy%2fdata%2fiea-energy-technology-r-d-statistics_en" TargetMode="External"/><Relationship Id="rId24" Type="http://schemas.openxmlformats.org/officeDocument/2006/relationships/printerSettings" Target="../printerSettings/printerSettings3.bin"/><Relationship Id="rId5" Type="http://schemas.openxmlformats.org/officeDocument/2006/relationships/hyperlink" Target="http://www.oecd.org/site/tadffss/data" TargetMode="External"/><Relationship Id="rId15" Type="http://schemas.openxmlformats.org/officeDocument/2006/relationships/hyperlink" Target="http://www.oecd.org/site/tadffss/data" TargetMode="External"/><Relationship Id="rId23" Type="http://schemas.openxmlformats.org/officeDocument/2006/relationships/hyperlink" Target="http://www.oecd.org/site/tadffss/data" TargetMode="External"/><Relationship Id="rId10" Type="http://schemas.openxmlformats.org/officeDocument/2006/relationships/hyperlink" Target="http://www.oecd.org/site/tadffss/data" TargetMode="External"/><Relationship Id="rId19" Type="http://schemas.openxmlformats.org/officeDocument/2006/relationships/hyperlink" Target="http://www.oecd.org/site/tadffss/data" TargetMode="External"/><Relationship Id="rId4" Type="http://schemas.openxmlformats.org/officeDocument/2006/relationships/hyperlink" Target="http://www.oecd.org/site/tadffss/data" TargetMode="External"/><Relationship Id="rId9" Type="http://schemas.openxmlformats.org/officeDocument/2006/relationships/hyperlink" Target="http://www.oecd.org/site/tadffss/data" TargetMode="External"/><Relationship Id="rId14" Type="http://schemas.openxmlformats.org/officeDocument/2006/relationships/hyperlink" Target="http://www.oecd.org/site/tadffss/data" TargetMode="External"/><Relationship Id="rId22" Type="http://schemas.openxmlformats.org/officeDocument/2006/relationships/hyperlink" Target="http://www.oecd.org/site/tadffss/dat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kn.se/en/what-we-do/sustainability/transactions-with-environmental-and-social-impact-assessment/archive/south-caucasus-pipeline-expansion/" TargetMode="External"/><Relationship Id="rId2" Type="http://schemas.openxmlformats.org/officeDocument/2006/relationships/hyperlink" Target="https://www.ekn.se/globalassets/dokument/rapporter/arsredovisningar/en/ekn-annual-report-2016.pdf" TargetMode="External"/><Relationship Id="rId1" Type="http://schemas.openxmlformats.org/officeDocument/2006/relationships/hyperlink" Target="https://www.ekn.se/globalassets/dokument/rapporter/arsredovisningar/en/ekn-annual-report-2016.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corporate.vattenfall.com/investors/financial-reports/" TargetMode="External"/><Relationship Id="rId2" Type="http://schemas.openxmlformats.org/officeDocument/2006/relationships/hyperlink" Target="https://corporate.vattenfall.com/investors/financial-reports/" TargetMode="External"/><Relationship Id="rId1" Type="http://schemas.openxmlformats.org/officeDocument/2006/relationships/hyperlink" Target="https://corporate.vattenfall.com/investors/financial-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C13" sqref="C13"/>
    </sheetView>
  </sheetViews>
  <sheetFormatPr defaultRowHeight="13.5" x14ac:dyDescent="0.35"/>
  <cols>
    <col min="1" max="1" width="92.3984375" customWidth="1"/>
  </cols>
  <sheetData>
    <row r="1" spans="1:1" x14ac:dyDescent="0.35">
      <c r="A1" s="108" t="s">
        <v>107</v>
      </c>
    </row>
    <row r="2" spans="1:1" x14ac:dyDescent="0.35">
      <c r="A2" s="108"/>
    </row>
    <row r="3" spans="1:1" ht="14.5" x14ac:dyDescent="0.35">
      <c r="A3" s="79"/>
    </row>
    <row r="4" spans="1:1" ht="29" x14ac:dyDescent="0.35">
      <c r="A4" s="84" t="s">
        <v>108</v>
      </c>
    </row>
    <row r="5" spans="1:1" ht="72.5" x14ac:dyDescent="0.35">
      <c r="A5" s="85" t="s">
        <v>103</v>
      </c>
    </row>
    <row r="6" spans="1:1" ht="43.5" x14ac:dyDescent="0.35">
      <c r="A6" s="80" t="s">
        <v>104</v>
      </c>
    </row>
    <row r="7" spans="1:1" ht="14.5" x14ac:dyDescent="0.35">
      <c r="A7" s="80"/>
    </row>
    <row r="8" spans="1:1" ht="14.5" x14ac:dyDescent="0.35">
      <c r="A8" s="83" t="s">
        <v>105</v>
      </c>
    </row>
    <row r="9" spans="1:1" ht="29" x14ac:dyDescent="0.35">
      <c r="A9" s="82" t="s">
        <v>109</v>
      </c>
    </row>
    <row r="10" spans="1:1" ht="14.5" x14ac:dyDescent="0.35">
      <c r="A10" s="80"/>
    </row>
    <row r="11" spans="1:1" ht="14.5" x14ac:dyDescent="0.35">
      <c r="A11" s="81" t="s">
        <v>72</v>
      </c>
    </row>
    <row r="12" spans="1:1" ht="14.5" x14ac:dyDescent="0.35">
      <c r="A12" s="82" t="s">
        <v>106</v>
      </c>
    </row>
    <row r="13" spans="1:1" ht="14.5" x14ac:dyDescent="0.35">
      <c r="A13" s="82" t="s">
        <v>73</v>
      </c>
    </row>
    <row r="14" spans="1:1" ht="14.5" x14ac:dyDescent="0.35">
      <c r="A14" s="82" t="s">
        <v>74</v>
      </c>
    </row>
    <row r="15" spans="1:1" ht="14.5" x14ac:dyDescent="0.35">
      <c r="A15" s="82" t="s">
        <v>58</v>
      </c>
    </row>
    <row r="16" spans="1:1" ht="14.5" x14ac:dyDescent="0.35">
      <c r="A16" s="82" t="s">
        <v>75</v>
      </c>
    </row>
    <row r="17" spans="1:1" x14ac:dyDescent="0.35">
      <c r="A17" s="25"/>
    </row>
  </sheetData>
  <mergeCells count="1">
    <mergeCell ref="A1:A2"/>
  </mergeCells>
  <hyperlinks>
    <hyperlink ref="A13" location="'Fiscal support'!A1" display="Fiscal support"/>
    <hyperlink ref="A16" location="'SOE investment'!A1" display="SOE investment"/>
    <hyperlink ref="A14" location="'Public finance (domestic + EU)'!A1" display="Public finance (domestic and EU)"/>
    <hyperlink ref="A15" location="'Public finance (international)'!A1" display="Public finance (international)"/>
    <hyperlink ref="A12" location="Summary!A1" display="Summary"/>
    <hyperlink ref="A8" r:id="rId1"/>
    <hyperlink ref="A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zoomScale="94" zoomScaleNormal="94" workbookViewId="0">
      <selection activeCell="K17" sqref="K17"/>
    </sheetView>
  </sheetViews>
  <sheetFormatPr defaultRowHeight="13.5" x14ac:dyDescent="0.35"/>
  <cols>
    <col min="1" max="1" width="18.09765625" customWidth="1"/>
    <col min="2" max="7" width="8.8984375" customWidth="1"/>
    <col min="8" max="8" width="10.8984375" customWidth="1"/>
    <col min="9" max="9" width="9.59765625" customWidth="1"/>
    <col min="10" max="12" width="8.8984375" customWidth="1"/>
    <col min="13" max="13" width="16.59765625" customWidth="1"/>
  </cols>
  <sheetData>
    <row r="1" spans="1:24" ht="13.5" customHeight="1" x14ac:dyDescent="0.35">
      <c r="A1" s="108" t="s">
        <v>111</v>
      </c>
      <c r="B1" s="108"/>
      <c r="C1" s="108"/>
      <c r="D1" s="108"/>
      <c r="E1" s="108"/>
      <c r="F1" s="108"/>
      <c r="G1" s="108"/>
      <c r="H1" s="108"/>
      <c r="I1" s="108"/>
      <c r="J1" s="108"/>
      <c r="K1" s="108"/>
      <c r="L1" s="108"/>
      <c r="M1" s="108"/>
      <c r="N1" s="108"/>
      <c r="O1" s="108"/>
      <c r="P1" s="108"/>
      <c r="Q1" s="108"/>
      <c r="R1" s="108"/>
      <c r="S1" s="108"/>
      <c r="T1" s="108"/>
      <c r="U1" s="108"/>
      <c r="V1" s="108"/>
      <c r="W1" s="108"/>
    </row>
    <row r="2" spans="1:24" ht="13.5" customHeight="1" x14ac:dyDescent="0.35">
      <c r="A2" s="108"/>
      <c r="B2" s="108"/>
      <c r="C2" s="108"/>
      <c r="D2" s="108"/>
      <c r="E2" s="108"/>
      <c r="F2" s="108"/>
      <c r="G2" s="108"/>
      <c r="H2" s="108"/>
      <c r="I2" s="108"/>
      <c r="J2" s="108"/>
      <c r="K2" s="108"/>
      <c r="L2" s="108"/>
      <c r="M2" s="108"/>
      <c r="N2" s="108"/>
      <c r="O2" s="108"/>
      <c r="P2" s="108"/>
      <c r="Q2" s="108"/>
      <c r="R2" s="108"/>
      <c r="S2" s="108"/>
      <c r="T2" s="108"/>
      <c r="U2" s="108"/>
      <c r="V2" s="108"/>
      <c r="W2" s="108"/>
    </row>
    <row r="3" spans="1:24" s="92" customFormat="1" ht="15.5" x14ac:dyDescent="0.35">
      <c r="A3" s="91"/>
      <c r="B3" s="91"/>
      <c r="C3" s="91"/>
      <c r="D3" s="91"/>
      <c r="E3" s="91"/>
      <c r="F3" s="91"/>
      <c r="G3" s="91"/>
      <c r="H3" s="91"/>
      <c r="I3" s="91"/>
      <c r="J3" s="91"/>
      <c r="K3" s="91"/>
    </row>
    <row r="4" spans="1:24" ht="14" thickBot="1" x14ac:dyDescent="0.4">
      <c r="B4" t="s">
        <v>110</v>
      </c>
      <c r="M4" t="s">
        <v>102</v>
      </c>
    </row>
    <row r="5" spans="1:24" ht="14" customHeight="1" thickBot="1" x14ac:dyDescent="0.4">
      <c r="A5" s="5"/>
      <c r="B5" s="112" t="s">
        <v>52</v>
      </c>
      <c r="C5" s="113"/>
      <c r="D5" s="113"/>
      <c r="E5" s="114"/>
      <c r="F5" s="109" t="s">
        <v>8</v>
      </c>
      <c r="G5" s="110"/>
      <c r="H5" s="110"/>
      <c r="I5" s="110"/>
      <c r="J5" s="111"/>
      <c r="K5" s="5"/>
      <c r="M5" s="5"/>
      <c r="N5" s="112" t="s">
        <v>52</v>
      </c>
      <c r="O5" s="113"/>
      <c r="P5" s="113"/>
      <c r="Q5" s="114"/>
      <c r="R5" s="109" t="s">
        <v>8</v>
      </c>
      <c r="S5" s="110"/>
      <c r="T5" s="110"/>
      <c r="U5" s="110"/>
      <c r="V5" s="111"/>
      <c r="W5" s="5"/>
    </row>
    <row r="6" spans="1:24" s="1" customFormat="1" ht="36.5" thickBot="1" x14ac:dyDescent="0.35">
      <c r="A6" s="6"/>
      <c r="B6" s="7" t="s">
        <v>65</v>
      </c>
      <c r="C6" s="7" t="s">
        <v>7</v>
      </c>
      <c r="D6" s="7" t="s">
        <v>63</v>
      </c>
      <c r="E6" s="7" t="s">
        <v>68</v>
      </c>
      <c r="F6" s="7" t="s">
        <v>19</v>
      </c>
      <c r="G6" s="7" t="s">
        <v>21</v>
      </c>
      <c r="H6" s="8" t="s">
        <v>59</v>
      </c>
      <c r="I6" s="8" t="s">
        <v>22</v>
      </c>
      <c r="J6" s="7" t="s">
        <v>68</v>
      </c>
      <c r="K6" s="9" t="s">
        <v>64</v>
      </c>
      <c r="M6" s="65"/>
      <c r="N6" s="67" t="s">
        <v>65</v>
      </c>
      <c r="O6" s="68" t="s">
        <v>7</v>
      </c>
      <c r="P6" s="68" t="s">
        <v>63</v>
      </c>
      <c r="Q6" s="70" t="s">
        <v>68</v>
      </c>
      <c r="R6" s="67" t="s">
        <v>19</v>
      </c>
      <c r="S6" s="68" t="s">
        <v>21</v>
      </c>
      <c r="T6" s="70" t="s">
        <v>59</v>
      </c>
      <c r="U6" s="70" t="s">
        <v>22</v>
      </c>
      <c r="V6" s="69" t="s">
        <v>68</v>
      </c>
      <c r="W6" s="66" t="s">
        <v>64</v>
      </c>
    </row>
    <row r="7" spans="1:24" ht="48.5" x14ac:dyDescent="0.35">
      <c r="A7" s="10" t="s">
        <v>69</v>
      </c>
      <c r="B7" s="11">
        <v>0</v>
      </c>
      <c r="C7" s="12">
        <v>0</v>
      </c>
      <c r="D7" s="13">
        <v>30.7818</v>
      </c>
      <c r="E7" s="13">
        <v>1.4951159999999999</v>
      </c>
      <c r="F7" s="13">
        <v>1053.3861765000001</v>
      </c>
      <c r="G7" s="13">
        <v>213.26290649999996</v>
      </c>
      <c r="H7" s="14" t="s">
        <v>48</v>
      </c>
      <c r="I7" s="15">
        <v>119.82915000000001</v>
      </c>
      <c r="J7" s="15">
        <v>30.495968999999999</v>
      </c>
      <c r="K7" s="86">
        <f>SUM(B7:J7)</f>
        <v>1449.2511180000001</v>
      </c>
      <c r="M7" s="64" t="s">
        <v>69</v>
      </c>
      <c r="N7" s="95">
        <v>0</v>
      </c>
      <c r="O7" s="96">
        <v>0</v>
      </c>
      <c r="P7" s="96">
        <v>280</v>
      </c>
      <c r="Q7" s="107">
        <v>13.6</v>
      </c>
      <c r="R7" s="95">
        <v>9581.9</v>
      </c>
      <c r="S7" s="96">
        <v>1939.9</v>
      </c>
      <c r="T7" s="96" t="s">
        <v>48</v>
      </c>
      <c r="U7" s="96">
        <v>1090</v>
      </c>
      <c r="V7" s="97">
        <v>0</v>
      </c>
      <c r="W7" s="98">
        <f>SUM(N7:V7)</f>
        <v>12905.4</v>
      </c>
    </row>
    <row r="8" spans="1:24" x14ac:dyDescent="0.35">
      <c r="A8" s="16" t="s">
        <v>60</v>
      </c>
      <c r="B8" s="17" t="s">
        <v>48</v>
      </c>
      <c r="C8" s="17" t="s">
        <v>48</v>
      </c>
      <c r="D8" s="17" t="s">
        <v>48</v>
      </c>
      <c r="E8" s="17" t="s">
        <v>48</v>
      </c>
      <c r="F8" s="17" t="s">
        <v>48</v>
      </c>
      <c r="G8" s="17" t="s">
        <v>48</v>
      </c>
      <c r="H8" s="17" t="s">
        <v>48</v>
      </c>
      <c r="I8" s="17" t="s">
        <v>48</v>
      </c>
      <c r="J8" s="17" t="s">
        <v>48</v>
      </c>
      <c r="K8" s="87">
        <f>SUM(B8:J8)</f>
        <v>0</v>
      </c>
      <c r="M8" s="16" t="s">
        <v>60</v>
      </c>
      <c r="N8" s="99" t="s">
        <v>48</v>
      </c>
      <c r="O8" s="99" t="s">
        <v>48</v>
      </c>
      <c r="P8" s="99" t="s">
        <v>48</v>
      </c>
      <c r="Q8" s="100" t="s">
        <v>48</v>
      </c>
      <c r="R8" s="99" t="s">
        <v>48</v>
      </c>
      <c r="S8" s="99" t="s">
        <v>48</v>
      </c>
      <c r="T8" s="99" t="s">
        <v>48</v>
      </c>
      <c r="U8" s="99" t="s">
        <v>48</v>
      </c>
      <c r="V8" s="101" t="s">
        <v>48</v>
      </c>
      <c r="W8" s="102" t="s">
        <v>48</v>
      </c>
    </row>
    <row r="9" spans="1:24" x14ac:dyDescent="0.35">
      <c r="A9" s="18" t="s">
        <v>66</v>
      </c>
      <c r="B9" s="71" t="s">
        <v>48</v>
      </c>
      <c r="C9" s="71" t="s">
        <v>48</v>
      </c>
      <c r="D9" s="71" t="s">
        <v>48</v>
      </c>
      <c r="E9" s="71" t="s">
        <v>48</v>
      </c>
      <c r="F9" s="71" t="s">
        <v>48</v>
      </c>
      <c r="G9" s="71" t="s">
        <v>48</v>
      </c>
      <c r="H9" s="71" t="s">
        <v>48</v>
      </c>
      <c r="I9" s="71" t="s">
        <v>48</v>
      </c>
      <c r="J9" s="71" t="s">
        <v>48</v>
      </c>
      <c r="K9" s="88">
        <f>SUM(B9:J9)</f>
        <v>0</v>
      </c>
      <c r="M9" s="18" t="s">
        <v>66</v>
      </c>
      <c r="N9" s="71" t="s">
        <v>48</v>
      </c>
      <c r="O9" s="71" t="s">
        <v>48</v>
      </c>
      <c r="P9" s="71" t="s">
        <v>48</v>
      </c>
      <c r="Q9" s="71" t="s">
        <v>48</v>
      </c>
      <c r="R9" s="75" t="s">
        <v>48</v>
      </c>
      <c r="S9" s="71" t="s">
        <v>48</v>
      </c>
      <c r="T9" s="71" t="s">
        <v>48</v>
      </c>
      <c r="U9" s="71" t="s">
        <v>48</v>
      </c>
      <c r="V9" s="76" t="s">
        <v>48</v>
      </c>
      <c r="W9" s="74" t="s">
        <v>48</v>
      </c>
      <c r="X9" s="73"/>
    </row>
    <row r="10" spans="1:24" x14ac:dyDescent="0.35">
      <c r="A10" s="19" t="s">
        <v>61</v>
      </c>
      <c r="B10" s="72" t="s">
        <v>48</v>
      </c>
      <c r="C10" s="72" t="s">
        <v>48</v>
      </c>
      <c r="D10" s="72" t="s">
        <v>48</v>
      </c>
      <c r="E10" s="72" t="s">
        <v>48</v>
      </c>
      <c r="F10" s="72" t="s">
        <v>48</v>
      </c>
      <c r="G10" s="72" t="s">
        <v>48</v>
      </c>
      <c r="H10" s="72" t="s">
        <v>48</v>
      </c>
      <c r="I10" s="72" t="s">
        <v>48</v>
      </c>
      <c r="J10" s="72" t="s">
        <v>48</v>
      </c>
      <c r="K10" s="88">
        <f>SUM(B10:J10)</f>
        <v>0</v>
      </c>
      <c r="M10" s="19" t="s">
        <v>61</v>
      </c>
      <c r="N10" s="72" t="s">
        <v>48</v>
      </c>
      <c r="O10" s="72" t="s">
        <v>48</v>
      </c>
      <c r="P10" s="72" t="s">
        <v>48</v>
      </c>
      <c r="Q10" s="72" t="s">
        <v>48</v>
      </c>
      <c r="R10" s="77" t="s">
        <v>48</v>
      </c>
      <c r="S10" s="72" t="s">
        <v>48</v>
      </c>
      <c r="T10" s="72" t="s">
        <v>48</v>
      </c>
      <c r="U10" s="72" t="s">
        <v>48</v>
      </c>
      <c r="V10" s="78" t="s">
        <v>48</v>
      </c>
      <c r="W10" s="74" t="s">
        <v>48</v>
      </c>
    </row>
    <row r="11" spans="1:24" ht="37" thickBot="1" x14ac:dyDescent="0.4">
      <c r="A11" s="20" t="s">
        <v>67</v>
      </c>
      <c r="B11" s="21">
        <v>0</v>
      </c>
      <c r="C11" s="21">
        <v>0</v>
      </c>
      <c r="D11" s="22">
        <v>539.03466566666668</v>
      </c>
      <c r="E11" s="22">
        <v>0</v>
      </c>
      <c r="F11" s="22">
        <v>0</v>
      </c>
      <c r="G11" s="22">
        <v>0</v>
      </c>
      <c r="H11" s="22">
        <v>0</v>
      </c>
      <c r="I11" s="23">
        <v>0</v>
      </c>
      <c r="J11" s="24">
        <v>0</v>
      </c>
      <c r="K11" s="89">
        <f>SUM(B11:J11)</f>
        <v>539.03466566666668</v>
      </c>
      <c r="M11" s="20" t="s">
        <v>67</v>
      </c>
      <c r="N11" s="103">
        <v>0</v>
      </c>
      <c r="O11" s="104">
        <v>0</v>
      </c>
      <c r="P11" s="104">
        <v>4491.666666666667</v>
      </c>
      <c r="Q11" s="105">
        <v>0</v>
      </c>
      <c r="R11" s="103">
        <v>0</v>
      </c>
      <c r="S11" s="104">
        <v>0</v>
      </c>
      <c r="T11" s="104">
        <v>0</v>
      </c>
      <c r="U11" s="104">
        <v>0</v>
      </c>
      <c r="V11" s="106"/>
      <c r="W11" s="98">
        <f>SUM(N11:V11)</f>
        <v>4491.666666666667</v>
      </c>
    </row>
  </sheetData>
  <mergeCells count="5">
    <mergeCell ref="R5:V5"/>
    <mergeCell ref="B5:E5"/>
    <mergeCell ref="F5:J5"/>
    <mergeCell ref="N5:Q5"/>
    <mergeCell ref="A1:W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31"/>
  <sheetViews>
    <sheetView zoomScale="90" zoomScaleNormal="90" workbookViewId="0">
      <selection activeCell="O17" sqref="O17"/>
    </sheetView>
  </sheetViews>
  <sheetFormatPr defaultRowHeight="13.5" x14ac:dyDescent="0.35"/>
  <cols>
    <col min="1" max="1" width="28.59765625" customWidth="1"/>
    <col min="2" max="2" width="20" style="57" customWidth="1"/>
    <col min="3" max="4" width="11.8984375" style="58" customWidth="1"/>
    <col min="5" max="5" width="12.3984375" customWidth="1"/>
    <col min="6" max="6" width="12.09765625" style="57" customWidth="1"/>
    <col min="7" max="7" width="17.09765625" customWidth="1"/>
    <col min="8" max="11" width="11.3984375" bestFit="1" customWidth="1"/>
    <col min="12" max="12" width="9.09765625" bestFit="1" customWidth="1"/>
    <col min="14" max="14" width="25.8984375" customWidth="1"/>
    <col min="15" max="15" width="36.19921875" customWidth="1"/>
  </cols>
  <sheetData>
    <row r="1" spans="1:16" ht="13.5" customHeight="1" x14ac:dyDescent="0.35">
      <c r="A1" s="115" t="s">
        <v>114</v>
      </c>
      <c r="B1" s="115"/>
      <c r="C1" s="115"/>
      <c r="D1" s="115"/>
      <c r="E1" s="115"/>
      <c r="F1" s="115"/>
      <c r="G1" s="115"/>
      <c r="H1" s="115"/>
      <c r="I1" s="115"/>
      <c r="J1" s="115"/>
      <c r="K1" s="115"/>
      <c r="L1" s="115"/>
      <c r="M1" s="115"/>
      <c r="N1" s="115"/>
      <c r="O1" s="90"/>
      <c r="P1" s="90"/>
    </row>
    <row r="2" spans="1:16" ht="13.5" customHeight="1" x14ac:dyDescent="0.35">
      <c r="A2" s="115"/>
      <c r="B2" s="115"/>
      <c r="C2" s="115"/>
      <c r="D2" s="115"/>
      <c r="E2" s="115"/>
      <c r="F2" s="115"/>
      <c r="G2" s="115"/>
      <c r="H2" s="115"/>
      <c r="I2" s="115"/>
      <c r="J2" s="115"/>
      <c r="K2" s="115"/>
      <c r="L2" s="115"/>
      <c r="M2" s="115"/>
      <c r="N2" s="115"/>
      <c r="O2" s="90"/>
      <c r="P2" s="90"/>
    </row>
    <row r="4" spans="1:16" ht="65" x14ac:dyDescent="0.35">
      <c r="A4" s="26" t="s">
        <v>76</v>
      </c>
      <c r="B4" s="26" t="s">
        <v>77</v>
      </c>
      <c r="C4" s="26" t="s">
        <v>0</v>
      </c>
      <c r="D4" s="26" t="s">
        <v>1</v>
      </c>
      <c r="E4" s="26" t="s">
        <v>2</v>
      </c>
      <c r="F4" s="26" t="s">
        <v>3</v>
      </c>
      <c r="G4" s="26" t="s">
        <v>4</v>
      </c>
      <c r="H4" s="26" t="s">
        <v>78</v>
      </c>
      <c r="I4" s="26" t="s">
        <v>79</v>
      </c>
      <c r="J4" s="26" t="s">
        <v>80</v>
      </c>
      <c r="K4" s="26" t="s">
        <v>113</v>
      </c>
      <c r="L4" s="27" t="s">
        <v>82</v>
      </c>
      <c r="M4" s="26" t="s">
        <v>5</v>
      </c>
      <c r="N4" s="26" t="s">
        <v>6</v>
      </c>
      <c r="O4" s="94" t="s">
        <v>119</v>
      </c>
    </row>
    <row r="5" spans="1:16" ht="26" hidden="1" x14ac:dyDescent="0.35">
      <c r="A5" s="29" t="s">
        <v>44</v>
      </c>
      <c r="B5" s="50" t="s">
        <v>56</v>
      </c>
      <c r="C5" s="50" t="s">
        <v>55</v>
      </c>
      <c r="D5" s="50" t="s">
        <v>7</v>
      </c>
      <c r="E5" s="51" t="s">
        <v>52</v>
      </c>
      <c r="F5" s="50" t="s">
        <v>54</v>
      </c>
      <c r="G5" s="50"/>
      <c r="H5" s="50">
        <v>0</v>
      </c>
      <c r="I5" s="50">
        <v>0</v>
      </c>
      <c r="J5" s="50">
        <v>0</v>
      </c>
      <c r="K5" s="50">
        <v>0</v>
      </c>
      <c r="L5" s="50">
        <v>0</v>
      </c>
      <c r="M5" s="46" t="s">
        <v>46</v>
      </c>
      <c r="N5" s="61"/>
    </row>
    <row r="6" spans="1:16" ht="26" hidden="1" x14ac:dyDescent="0.35">
      <c r="A6" s="29" t="s">
        <v>45</v>
      </c>
      <c r="B6" s="50" t="s">
        <v>56</v>
      </c>
      <c r="C6" s="50" t="s">
        <v>55</v>
      </c>
      <c r="D6" s="50" t="s">
        <v>54</v>
      </c>
      <c r="E6" s="51" t="s">
        <v>52</v>
      </c>
      <c r="F6" s="50" t="s">
        <v>54</v>
      </c>
      <c r="G6" s="50"/>
      <c r="H6" s="50">
        <v>0.4</v>
      </c>
      <c r="I6" s="50" t="s">
        <v>48</v>
      </c>
      <c r="J6" s="50" t="s">
        <v>48</v>
      </c>
      <c r="K6" s="50">
        <f>H6</f>
        <v>0.4</v>
      </c>
      <c r="L6" s="50">
        <f>K6*0.109935</f>
        <v>4.3974000000000006E-2</v>
      </c>
      <c r="M6" s="46" t="s">
        <v>46</v>
      </c>
      <c r="N6" s="61"/>
    </row>
    <row r="7" spans="1:16" ht="26" hidden="1" x14ac:dyDescent="0.35">
      <c r="A7" s="29" t="s">
        <v>47</v>
      </c>
      <c r="B7" s="50" t="s">
        <v>56</v>
      </c>
      <c r="C7" s="50" t="s">
        <v>55</v>
      </c>
      <c r="D7" s="50" t="s">
        <v>54</v>
      </c>
      <c r="E7" s="51" t="s">
        <v>52</v>
      </c>
      <c r="F7" s="50" t="s">
        <v>54</v>
      </c>
      <c r="G7" s="50"/>
      <c r="H7" s="50">
        <v>13.2</v>
      </c>
      <c r="I7" s="50" t="s">
        <v>48</v>
      </c>
      <c r="J7" s="50" t="s">
        <v>48</v>
      </c>
      <c r="K7" s="50">
        <f>H7</f>
        <v>13.2</v>
      </c>
      <c r="L7" s="50">
        <f>K7*0.109935</f>
        <v>1.4511419999999999</v>
      </c>
      <c r="M7" s="46" t="s">
        <v>46</v>
      </c>
      <c r="N7" s="61"/>
    </row>
    <row r="8" spans="1:16" ht="91" hidden="1" x14ac:dyDescent="0.35">
      <c r="A8" s="2" t="s">
        <v>25</v>
      </c>
      <c r="B8" s="51" t="s">
        <v>15</v>
      </c>
      <c r="C8" s="50" t="s">
        <v>9</v>
      </c>
      <c r="D8" s="50" t="s">
        <v>11</v>
      </c>
      <c r="E8" s="31" t="s">
        <v>8</v>
      </c>
      <c r="F8" s="50" t="s">
        <v>19</v>
      </c>
      <c r="G8" s="31"/>
      <c r="H8" s="62">
        <v>7610</v>
      </c>
      <c r="I8" s="3" t="s">
        <v>48</v>
      </c>
      <c r="J8" s="3" t="s">
        <v>48</v>
      </c>
      <c r="K8" s="62">
        <f>AVERAGE(H8:J8)</f>
        <v>7610</v>
      </c>
      <c r="L8" s="62">
        <f>K8*0.109935</f>
        <v>836.60535000000004</v>
      </c>
      <c r="M8" s="33" t="s">
        <v>70</v>
      </c>
      <c r="N8" s="2" t="s">
        <v>83</v>
      </c>
    </row>
    <row r="9" spans="1:16" ht="78" hidden="1" x14ac:dyDescent="0.35">
      <c r="A9" s="2" t="s">
        <v>26</v>
      </c>
      <c r="B9" s="51" t="s">
        <v>15</v>
      </c>
      <c r="C9" s="59" t="s">
        <v>9</v>
      </c>
      <c r="D9" s="50" t="s">
        <v>12</v>
      </c>
      <c r="E9" s="31" t="s">
        <v>8</v>
      </c>
      <c r="F9" s="50" t="s">
        <v>21</v>
      </c>
      <c r="G9" s="31"/>
      <c r="H9" s="51">
        <v>989.6</v>
      </c>
      <c r="I9" s="3" t="s">
        <v>48</v>
      </c>
      <c r="J9" s="3" t="s">
        <v>48</v>
      </c>
      <c r="K9" s="62">
        <f t="shared" ref="K9:K27" si="0">AVERAGE(H9:J9)</f>
        <v>989.6</v>
      </c>
      <c r="L9" s="62">
        <f>K9*0.109935</f>
        <v>108.79167600000001</v>
      </c>
      <c r="M9" s="33" t="s">
        <v>70</v>
      </c>
      <c r="N9" s="34" t="s">
        <v>49</v>
      </c>
    </row>
    <row r="10" spans="1:16" ht="91" x14ac:dyDescent="0.35">
      <c r="A10" s="32" t="s">
        <v>27</v>
      </c>
      <c r="B10" s="51" t="s">
        <v>15</v>
      </c>
      <c r="C10" s="59" t="s">
        <v>9</v>
      </c>
      <c r="D10" s="50" t="s">
        <v>11</v>
      </c>
      <c r="E10" s="31" t="s">
        <v>8</v>
      </c>
      <c r="F10" s="50" t="s">
        <v>22</v>
      </c>
      <c r="G10" s="35"/>
      <c r="H10" s="51">
        <v>810</v>
      </c>
      <c r="I10" s="3" t="s">
        <v>48</v>
      </c>
      <c r="J10" s="3" t="s">
        <v>48</v>
      </c>
      <c r="K10" s="62">
        <f t="shared" si="0"/>
        <v>810</v>
      </c>
      <c r="L10" s="62">
        <f>K10*0.109935</f>
        <v>89.047350000000009</v>
      </c>
      <c r="M10" s="33" t="s">
        <v>70</v>
      </c>
      <c r="N10" s="34" t="s">
        <v>112</v>
      </c>
    </row>
    <row r="11" spans="1:16" ht="65" hidden="1" x14ac:dyDescent="0.35">
      <c r="A11" s="2" t="s">
        <v>28</v>
      </c>
      <c r="B11" s="51" t="s">
        <v>15</v>
      </c>
      <c r="C11" s="50" t="s">
        <v>9</v>
      </c>
      <c r="D11" s="50" t="s">
        <v>11</v>
      </c>
      <c r="E11" s="31" t="s">
        <v>8</v>
      </c>
      <c r="F11" s="50" t="s">
        <v>19</v>
      </c>
      <c r="G11" s="31"/>
      <c r="H11" s="51">
        <v>680</v>
      </c>
      <c r="I11" s="3" t="s">
        <v>48</v>
      </c>
      <c r="J11" s="3" t="s">
        <v>48</v>
      </c>
      <c r="K11" s="62">
        <f t="shared" si="0"/>
        <v>680</v>
      </c>
      <c r="L11" s="62">
        <f t="shared" ref="L11:L27" si="1">K11*0.109935</f>
        <v>74.755800000000008</v>
      </c>
      <c r="M11" s="33" t="s">
        <v>70</v>
      </c>
      <c r="N11" s="34" t="s">
        <v>23</v>
      </c>
    </row>
    <row r="12" spans="1:16" ht="130" hidden="1" x14ac:dyDescent="0.35">
      <c r="A12" s="2" t="s">
        <v>29</v>
      </c>
      <c r="B12" s="50" t="s">
        <v>15</v>
      </c>
      <c r="C12" s="59" t="s">
        <v>9</v>
      </c>
      <c r="D12" s="50" t="s">
        <v>12</v>
      </c>
      <c r="E12" s="32" t="s">
        <v>8</v>
      </c>
      <c r="F12" s="50" t="s">
        <v>21</v>
      </c>
      <c r="G12" s="32"/>
      <c r="H12" s="50">
        <v>660.3</v>
      </c>
      <c r="I12" s="3" t="s">
        <v>48</v>
      </c>
      <c r="J12" s="3" t="s">
        <v>48</v>
      </c>
      <c r="K12" s="62">
        <f t="shared" si="0"/>
        <v>660.3</v>
      </c>
      <c r="L12" s="62">
        <f t="shared" si="1"/>
        <v>72.590080499999999</v>
      </c>
      <c r="M12" s="33" t="s">
        <v>14</v>
      </c>
      <c r="N12" s="2" t="s">
        <v>23</v>
      </c>
    </row>
    <row r="13" spans="1:16" ht="104" hidden="1" x14ac:dyDescent="0.35">
      <c r="A13" s="2" t="s">
        <v>30</v>
      </c>
      <c r="B13" s="51" t="s">
        <v>15</v>
      </c>
      <c r="C13" s="59" t="s">
        <v>9</v>
      </c>
      <c r="D13" s="50" t="s">
        <v>10</v>
      </c>
      <c r="E13" s="31" t="s">
        <v>8</v>
      </c>
      <c r="F13" s="50" t="s">
        <v>19</v>
      </c>
      <c r="G13" s="31"/>
      <c r="H13" s="51">
        <v>357</v>
      </c>
      <c r="I13" s="3" t="s">
        <v>48</v>
      </c>
      <c r="J13" s="3" t="s">
        <v>48</v>
      </c>
      <c r="K13" s="62">
        <f t="shared" si="0"/>
        <v>357</v>
      </c>
      <c r="L13" s="62">
        <f t="shared" si="1"/>
        <v>39.246794999999999</v>
      </c>
      <c r="M13" s="33" t="s">
        <v>70</v>
      </c>
      <c r="N13" s="34" t="s">
        <v>49</v>
      </c>
    </row>
    <row r="14" spans="1:16" ht="52" hidden="1" x14ac:dyDescent="0.35">
      <c r="A14" s="2" t="s">
        <v>31</v>
      </c>
      <c r="B14" s="51" t="s">
        <v>15</v>
      </c>
      <c r="C14" s="50" t="s">
        <v>9</v>
      </c>
      <c r="D14" s="50" t="s">
        <v>11</v>
      </c>
      <c r="E14" s="31" t="s">
        <v>8</v>
      </c>
      <c r="F14" s="50" t="s">
        <v>19</v>
      </c>
      <c r="G14" s="31"/>
      <c r="H14" s="51">
        <v>320</v>
      </c>
      <c r="I14" s="3" t="s">
        <v>48</v>
      </c>
      <c r="J14" s="3" t="s">
        <v>48</v>
      </c>
      <c r="K14" s="62">
        <f t="shared" si="0"/>
        <v>320</v>
      </c>
      <c r="L14" s="62">
        <f t="shared" si="1"/>
        <v>35.179200000000002</v>
      </c>
      <c r="M14" s="33" t="s">
        <v>70</v>
      </c>
      <c r="N14" s="34" t="s">
        <v>23</v>
      </c>
    </row>
    <row r="15" spans="1:16" ht="78" hidden="1" x14ac:dyDescent="0.35">
      <c r="A15" s="2" t="s">
        <v>32</v>
      </c>
      <c r="B15" s="51" t="s">
        <v>15</v>
      </c>
      <c r="C15" s="59" t="s">
        <v>9</v>
      </c>
      <c r="D15" s="50" t="s">
        <v>71</v>
      </c>
      <c r="E15" s="31" t="s">
        <v>52</v>
      </c>
      <c r="F15" s="50" t="s">
        <v>62</v>
      </c>
      <c r="G15" s="31"/>
      <c r="H15" s="51">
        <v>280</v>
      </c>
      <c r="I15" s="3" t="s">
        <v>48</v>
      </c>
      <c r="J15" s="3" t="s">
        <v>48</v>
      </c>
      <c r="K15" s="62">
        <f t="shared" si="0"/>
        <v>280</v>
      </c>
      <c r="L15" s="62">
        <f t="shared" si="1"/>
        <v>30.7818</v>
      </c>
      <c r="M15" s="33" t="s">
        <v>70</v>
      </c>
      <c r="N15" s="34" t="s">
        <v>23</v>
      </c>
    </row>
    <row r="16" spans="1:16" ht="29" hidden="1" x14ac:dyDescent="0.35">
      <c r="A16" s="54" t="s">
        <v>13</v>
      </c>
      <c r="B16" s="51" t="s">
        <v>15</v>
      </c>
      <c r="C16" s="50" t="s">
        <v>9</v>
      </c>
      <c r="D16" s="50" t="s">
        <v>54</v>
      </c>
      <c r="E16" s="31" t="s">
        <v>8</v>
      </c>
      <c r="F16" s="50" t="s">
        <v>54</v>
      </c>
      <c r="G16" s="37"/>
      <c r="H16" s="51">
        <v>277.39999999999998</v>
      </c>
      <c r="I16" s="3" t="s">
        <v>48</v>
      </c>
      <c r="J16" s="3" t="s">
        <v>48</v>
      </c>
      <c r="K16" s="62">
        <f t="shared" si="0"/>
        <v>277.39999999999998</v>
      </c>
      <c r="L16" s="62">
        <f t="shared" si="1"/>
        <v>30.495968999999999</v>
      </c>
      <c r="M16" s="33" t="s">
        <v>70</v>
      </c>
      <c r="N16" s="38" t="s">
        <v>23</v>
      </c>
    </row>
    <row r="17" spans="1:14" ht="104.5" x14ac:dyDescent="0.35">
      <c r="A17" s="39" t="s">
        <v>33</v>
      </c>
      <c r="B17" s="51" t="s">
        <v>15</v>
      </c>
      <c r="C17" s="59" t="s">
        <v>9</v>
      </c>
      <c r="D17" s="50" t="s">
        <v>7</v>
      </c>
      <c r="E17" s="31" t="s">
        <v>8</v>
      </c>
      <c r="F17" s="50" t="s">
        <v>22</v>
      </c>
      <c r="G17" s="35"/>
      <c r="H17" s="51">
        <v>210</v>
      </c>
      <c r="I17" s="3" t="s">
        <v>48</v>
      </c>
      <c r="J17" s="3" t="s">
        <v>48</v>
      </c>
      <c r="K17" s="62">
        <f t="shared" si="0"/>
        <v>210</v>
      </c>
      <c r="L17" s="62">
        <f t="shared" si="1"/>
        <v>23.086349999999999</v>
      </c>
      <c r="M17" s="33" t="s">
        <v>70</v>
      </c>
      <c r="N17" s="34" t="s">
        <v>112</v>
      </c>
    </row>
    <row r="18" spans="1:14" ht="39" hidden="1" x14ac:dyDescent="0.35">
      <c r="A18" s="4" t="s">
        <v>16</v>
      </c>
      <c r="B18" s="50" t="s">
        <v>15</v>
      </c>
      <c r="C18" s="50" t="s">
        <v>9</v>
      </c>
      <c r="D18" s="50" t="s">
        <v>10</v>
      </c>
      <c r="E18" s="32" t="s">
        <v>8</v>
      </c>
      <c r="F18" s="50" t="s">
        <v>19</v>
      </c>
      <c r="G18" s="32"/>
      <c r="H18" s="50">
        <v>200</v>
      </c>
      <c r="I18" s="3" t="s">
        <v>48</v>
      </c>
      <c r="J18" s="3" t="s">
        <v>48</v>
      </c>
      <c r="K18" s="62">
        <f t="shared" si="0"/>
        <v>200</v>
      </c>
      <c r="L18" s="62">
        <f t="shared" si="1"/>
        <v>21.987000000000002</v>
      </c>
      <c r="M18" s="33" t="s">
        <v>70</v>
      </c>
      <c r="N18" s="2" t="s">
        <v>23</v>
      </c>
    </row>
    <row r="19" spans="1:14" ht="52" hidden="1" x14ac:dyDescent="0.35">
      <c r="A19" s="2" t="s">
        <v>34</v>
      </c>
      <c r="B19" s="50" t="s">
        <v>15</v>
      </c>
      <c r="C19" s="50" t="s">
        <v>9</v>
      </c>
      <c r="D19" s="50" t="s">
        <v>11</v>
      </c>
      <c r="E19" s="32" t="s">
        <v>8</v>
      </c>
      <c r="F19" s="50" t="s">
        <v>19</v>
      </c>
      <c r="G19" s="32"/>
      <c r="H19" s="50">
        <v>200</v>
      </c>
      <c r="I19" s="3" t="s">
        <v>48</v>
      </c>
      <c r="J19" s="3" t="s">
        <v>48</v>
      </c>
      <c r="K19" s="62">
        <f t="shared" si="0"/>
        <v>200</v>
      </c>
      <c r="L19" s="62">
        <f t="shared" si="1"/>
        <v>21.987000000000002</v>
      </c>
      <c r="M19" s="33" t="s">
        <v>70</v>
      </c>
      <c r="N19" s="2" t="s">
        <v>23</v>
      </c>
    </row>
    <row r="20" spans="1:14" ht="52" hidden="1" x14ac:dyDescent="0.35">
      <c r="A20" s="2" t="s">
        <v>35</v>
      </c>
      <c r="B20" s="51" t="s">
        <v>15</v>
      </c>
      <c r="C20" s="50" t="s">
        <v>9</v>
      </c>
      <c r="D20" s="50" t="s">
        <v>11</v>
      </c>
      <c r="E20" s="31" t="s">
        <v>8</v>
      </c>
      <c r="F20" s="50" t="s">
        <v>19</v>
      </c>
      <c r="G20" s="31"/>
      <c r="H20" s="51">
        <v>194.9</v>
      </c>
      <c r="I20" s="3" t="s">
        <v>48</v>
      </c>
      <c r="J20" s="3" t="s">
        <v>48</v>
      </c>
      <c r="K20" s="62">
        <f t="shared" si="0"/>
        <v>194.9</v>
      </c>
      <c r="L20" s="62">
        <f t="shared" si="1"/>
        <v>21.4263315</v>
      </c>
      <c r="M20" s="33" t="s">
        <v>70</v>
      </c>
      <c r="N20" s="34" t="s">
        <v>49</v>
      </c>
    </row>
    <row r="21" spans="1:14" ht="104" hidden="1" x14ac:dyDescent="0.35">
      <c r="A21" s="2" t="s">
        <v>36</v>
      </c>
      <c r="B21" s="51" t="s">
        <v>15</v>
      </c>
      <c r="C21" s="59" t="s">
        <v>9</v>
      </c>
      <c r="D21" s="50" t="s">
        <v>11</v>
      </c>
      <c r="E21" s="31" t="s">
        <v>8</v>
      </c>
      <c r="F21" s="50" t="s">
        <v>21</v>
      </c>
      <c r="G21" s="31"/>
      <c r="H21" s="51">
        <v>160</v>
      </c>
      <c r="I21" s="3" t="s">
        <v>48</v>
      </c>
      <c r="J21" s="3" t="s">
        <v>48</v>
      </c>
      <c r="K21" s="62">
        <f t="shared" si="0"/>
        <v>160</v>
      </c>
      <c r="L21" s="62">
        <f t="shared" si="1"/>
        <v>17.589600000000001</v>
      </c>
      <c r="M21" s="33" t="s">
        <v>70</v>
      </c>
      <c r="N21" s="34" t="s">
        <v>49</v>
      </c>
    </row>
    <row r="22" spans="1:14" ht="91" hidden="1" x14ac:dyDescent="0.35">
      <c r="A22" s="2" t="s">
        <v>37</v>
      </c>
      <c r="B22" s="51" t="s">
        <v>15</v>
      </c>
      <c r="C22" s="59" t="s">
        <v>9</v>
      </c>
      <c r="D22" s="50" t="s">
        <v>11</v>
      </c>
      <c r="E22" s="31" t="s">
        <v>8</v>
      </c>
      <c r="F22" s="60" t="s">
        <v>21</v>
      </c>
      <c r="G22" s="31"/>
      <c r="H22" s="51">
        <v>110</v>
      </c>
      <c r="I22" s="3" t="s">
        <v>48</v>
      </c>
      <c r="J22" s="3" t="s">
        <v>48</v>
      </c>
      <c r="K22" s="62">
        <f t="shared" si="0"/>
        <v>110</v>
      </c>
      <c r="L22" s="62">
        <f t="shared" si="1"/>
        <v>12.09285</v>
      </c>
      <c r="M22" s="33" t="s">
        <v>70</v>
      </c>
      <c r="N22" s="34" t="s">
        <v>23</v>
      </c>
    </row>
    <row r="23" spans="1:14" ht="91" x14ac:dyDescent="0.35">
      <c r="A23" s="2" t="s">
        <v>38</v>
      </c>
      <c r="B23" s="51" t="s">
        <v>15</v>
      </c>
      <c r="C23" s="59" t="s">
        <v>9</v>
      </c>
      <c r="D23" s="50" t="s">
        <v>7</v>
      </c>
      <c r="E23" s="31" t="s">
        <v>8</v>
      </c>
      <c r="F23" s="50" t="s">
        <v>22</v>
      </c>
      <c r="G23" s="31"/>
      <c r="H23" s="51">
        <v>60</v>
      </c>
      <c r="I23" s="3" t="s">
        <v>48</v>
      </c>
      <c r="J23" s="3" t="s">
        <v>48</v>
      </c>
      <c r="K23" s="62">
        <f t="shared" si="0"/>
        <v>60</v>
      </c>
      <c r="L23" s="62">
        <f t="shared" si="1"/>
        <v>6.5960999999999999</v>
      </c>
      <c r="M23" s="33" t="s">
        <v>70</v>
      </c>
      <c r="N23" s="34" t="s">
        <v>23</v>
      </c>
    </row>
    <row r="24" spans="1:14" ht="65" hidden="1" x14ac:dyDescent="0.35">
      <c r="A24" s="2" t="s">
        <v>39</v>
      </c>
      <c r="B24" s="51" t="s">
        <v>15</v>
      </c>
      <c r="C24" s="50" t="s">
        <v>9</v>
      </c>
      <c r="D24" s="50" t="s">
        <v>11</v>
      </c>
      <c r="E24" s="31" t="s">
        <v>8</v>
      </c>
      <c r="F24" s="50" t="s">
        <v>19</v>
      </c>
      <c r="G24" s="31"/>
      <c r="H24" s="51">
        <v>20</v>
      </c>
      <c r="I24" s="3" t="s">
        <v>48</v>
      </c>
      <c r="J24" s="3" t="s">
        <v>48</v>
      </c>
      <c r="K24" s="62">
        <f t="shared" si="0"/>
        <v>20</v>
      </c>
      <c r="L24" s="62">
        <f t="shared" si="1"/>
        <v>2.1987000000000001</v>
      </c>
      <c r="M24" s="33" t="s">
        <v>70</v>
      </c>
      <c r="N24" s="34" t="s">
        <v>49</v>
      </c>
    </row>
    <row r="25" spans="1:14" ht="104" hidden="1" x14ac:dyDescent="0.35">
      <c r="A25" s="2" t="s">
        <v>40</v>
      </c>
      <c r="B25" s="51" t="s">
        <v>15</v>
      </c>
      <c r="C25" s="59" t="s">
        <v>9</v>
      </c>
      <c r="D25" s="50" t="s">
        <v>12</v>
      </c>
      <c r="E25" s="31" t="s">
        <v>8</v>
      </c>
      <c r="F25" s="50" t="s">
        <v>21</v>
      </c>
      <c r="G25" s="31"/>
      <c r="H25" s="51">
        <v>10</v>
      </c>
      <c r="I25" s="3" t="s">
        <v>48</v>
      </c>
      <c r="J25" s="3" t="s">
        <v>48</v>
      </c>
      <c r="K25" s="62">
        <f t="shared" si="0"/>
        <v>10</v>
      </c>
      <c r="L25" s="62">
        <f t="shared" si="1"/>
        <v>1.09935</v>
      </c>
      <c r="M25" s="33" t="s">
        <v>70</v>
      </c>
      <c r="N25" s="34" t="s">
        <v>49</v>
      </c>
    </row>
    <row r="26" spans="1:14" ht="104" x14ac:dyDescent="0.35">
      <c r="A26" s="2" t="s">
        <v>41</v>
      </c>
      <c r="B26" s="51" t="s">
        <v>15</v>
      </c>
      <c r="C26" s="59" t="s">
        <v>9</v>
      </c>
      <c r="D26" s="50" t="s">
        <v>7</v>
      </c>
      <c r="E26" s="31" t="s">
        <v>8</v>
      </c>
      <c r="F26" s="50" t="s">
        <v>22</v>
      </c>
      <c r="G26" s="31"/>
      <c r="H26" s="51">
        <v>10</v>
      </c>
      <c r="I26" s="3" t="s">
        <v>48</v>
      </c>
      <c r="J26" s="3" t="s">
        <v>48</v>
      </c>
      <c r="K26" s="62">
        <f t="shared" si="0"/>
        <v>10</v>
      </c>
      <c r="L26" s="62">
        <f t="shared" si="1"/>
        <v>1.09935</v>
      </c>
      <c r="M26" s="33" t="s">
        <v>70</v>
      </c>
      <c r="N26" s="34" t="s">
        <v>24</v>
      </c>
    </row>
    <row r="27" spans="1:14" ht="117" hidden="1" x14ac:dyDescent="0.35">
      <c r="A27" s="2" t="s">
        <v>42</v>
      </c>
      <c r="B27" s="51" t="s">
        <v>15</v>
      </c>
      <c r="C27" s="59" t="s">
        <v>9</v>
      </c>
      <c r="D27" s="50" t="s">
        <v>12</v>
      </c>
      <c r="E27" s="31" t="s">
        <v>8</v>
      </c>
      <c r="F27" s="50" t="s">
        <v>21</v>
      </c>
      <c r="G27" s="31"/>
      <c r="H27" s="51">
        <v>10</v>
      </c>
      <c r="I27" s="3" t="s">
        <v>48</v>
      </c>
      <c r="J27" s="3" t="s">
        <v>48</v>
      </c>
      <c r="K27" s="62">
        <f t="shared" si="0"/>
        <v>10</v>
      </c>
      <c r="L27" s="62">
        <f t="shared" si="1"/>
        <v>1.09935</v>
      </c>
      <c r="M27" s="33" t="s">
        <v>70</v>
      </c>
      <c r="N27" s="34" t="s">
        <v>24</v>
      </c>
    </row>
    <row r="28" spans="1:14" ht="39" hidden="1" x14ac:dyDescent="0.35">
      <c r="A28" s="4" t="s">
        <v>18</v>
      </c>
      <c r="B28" s="51" t="s">
        <v>15</v>
      </c>
      <c r="C28" s="50" t="s">
        <v>9</v>
      </c>
      <c r="D28" s="50" t="s">
        <v>17</v>
      </c>
      <c r="E28" s="31" t="s">
        <v>8</v>
      </c>
      <c r="F28" s="50" t="s">
        <v>20</v>
      </c>
      <c r="G28" s="31"/>
      <c r="H28" s="3" t="s">
        <v>48</v>
      </c>
      <c r="I28" s="3" t="s">
        <v>48</v>
      </c>
      <c r="J28" s="3" t="s">
        <v>48</v>
      </c>
      <c r="K28" s="3" t="s">
        <v>48</v>
      </c>
      <c r="L28" s="3" t="s">
        <v>48</v>
      </c>
      <c r="M28" s="36" t="s">
        <v>97</v>
      </c>
      <c r="N28" s="34" t="s">
        <v>23</v>
      </c>
    </row>
    <row r="29" spans="1:14" ht="65" hidden="1" x14ac:dyDescent="0.35">
      <c r="A29" s="2" t="s">
        <v>43</v>
      </c>
      <c r="B29" s="51" t="s">
        <v>15</v>
      </c>
      <c r="C29" s="50" t="s">
        <v>9</v>
      </c>
      <c r="D29" s="50" t="s">
        <v>11</v>
      </c>
      <c r="E29" s="31" t="s">
        <v>8</v>
      </c>
      <c r="F29" s="50" t="s">
        <v>19</v>
      </c>
      <c r="G29" s="31"/>
      <c r="H29" s="45" t="s">
        <v>48</v>
      </c>
      <c r="I29" s="45" t="s">
        <v>48</v>
      </c>
      <c r="J29" s="45" t="s">
        <v>48</v>
      </c>
      <c r="K29" s="45" t="s">
        <v>48</v>
      </c>
      <c r="L29" s="45" t="s">
        <v>48</v>
      </c>
      <c r="M29" s="36" t="s">
        <v>97</v>
      </c>
      <c r="N29" s="34" t="s">
        <v>24</v>
      </c>
    </row>
    <row r="31" spans="1:14" x14ac:dyDescent="0.35">
      <c r="K31" s="63">
        <f>SUBTOTAL(9,K5:K29)</f>
        <v>1090</v>
      </c>
      <c r="L31">
        <f>SUBTOTAL(9,L5:L29)</f>
        <v>119.82915000000001</v>
      </c>
    </row>
  </sheetData>
  <autoFilter ref="A4:N29">
    <filterColumn colId="5">
      <filters>
        <filter val="Agriculture"/>
      </filters>
    </filterColumn>
  </autoFilter>
  <mergeCells count="1">
    <mergeCell ref="A1:N2"/>
  </mergeCells>
  <hyperlinks>
    <hyperlink ref="M8" r:id="rId1" display="OECD 2017"/>
    <hyperlink ref="M12" r:id="rId2"/>
    <hyperlink ref="M7" r:id="rId3"/>
    <hyperlink ref="M11" r:id="rId4" display="OECD 2017"/>
    <hyperlink ref="M13" r:id="rId5" display="OECD 2017"/>
    <hyperlink ref="M14" r:id="rId6" display="OECD 2017"/>
    <hyperlink ref="M18" r:id="rId7" display="OECD 2017"/>
    <hyperlink ref="M19" r:id="rId8" display="OECD 2017"/>
    <hyperlink ref="M20" r:id="rId9" display="OECD 2017"/>
    <hyperlink ref="M24" r:id="rId10" display="OECD 2017"/>
    <hyperlink ref="M6" r:id="rId11"/>
    <hyperlink ref="M5" r:id="rId12"/>
    <hyperlink ref="M9" r:id="rId13" display="OECD 2017"/>
    <hyperlink ref="M10" r:id="rId14" display="OECD 2017"/>
    <hyperlink ref="M16" r:id="rId15" display="OECD 2017"/>
    <hyperlink ref="M15" r:id="rId16" display="OECD 2017"/>
    <hyperlink ref="M17" r:id="rId17" display="OECD 2017"/>
    <hyperlink ref="M21" r:id="rId18" display="OECD 2017"/>
    <hyperlink ref="M22" r:id="rId19" display="OECD 2017"/>
    <hyperlink ref="M23" r:id="rId20" display="OECD 2017"/>
    <hyperlink ref="M25" r:id="rId21" display="OECD 2017"/>
    <hyperlink ref="M26" r:id="rId22" display="OECD 2017"/>
    <hyperlink ref="M27" r:id="rId23" display="OECD 2017"/>
  </hyperlinks>
  <pageMargins left="0.7" right="0.7" top="0.75" bottom="0.75" header="0.3" footer="0.3"/>
  <pageSetup paperSize="9" orientation="portrait"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activeCell="G36" sqref="G36"/>
    </sheetView>
  </sheetViews>
  <sheetFormatPr defaultRowHeight="13.5" x14ac:dyDescent="0.35"/>
  <sheetData>
    <row r="1" spans="1:16" ht="13.5" customHeight="1" x14ac:dyDescent="0.35">
      <c r="A1" s="116" t="s">
        <v>115</v>
      </c>
      <c r="B1" s="116"/>
      <c r="C1" s="116"/>
      <c r="D1" s="116"/>
      <c r="E1" s="116"/>
      <c r="F1" s="116"/>
      <c r="G1" s="116"/>
      <c r="H1" s="116"/>
      <c r="I1" s="116"/>
      <c r="J1" s="116"/>
      <c r="K1" s="116"/>
      <c r="L1" s="116"/>
      <c r="M1" s="116"/>
      <c r="N1" s="116"/>
      <c r="O1" s="116"/>
      <c r="P1" s="116"/>
    </row>
    <row r="2" spans="1:16" ht="13.5" customHeight="1" x14ac:dyDescent="0.35">
      <c r="A2" s="116"/>
      <c r="B2" s="116"/>
      <c r="C2" s="116"/>
      <c r="D2" s="116"/>
      <c r="E2" s="116"/>
      <c r="F2" s="116"/>
      <c r="G2" s="116"/>
      <c r="H2" s="116"/>
      <c r="I2" s="116"/>
      <c r="J2" s="116"/>
      <c r="K2" s="116"/>
      <c r="L2" s="116"/>
      <c r="M2" s="116"/>
      <c r="N2" s="116"/>
      <c r="O2" s="116"/>
      <c r="P2" s="116"/>
    </row>
    <row r="4" spans="1:16" x14ac:dyDescent="0.35">
      <c r="B4" t="s">
        <v>118</v>
      </c>
    </row>
  </sheetData>
  <mergeCells count="1">
    <mergeCell ref="A1:P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G7" sqref="G7"/>
    </sheetView>
  </sheetViews>
  <sheetFormatPr defaultRowHeight="13.5" x14ac:dyDescent="0.35"/>
  <cols>
    <col min="1" max="1" width="37.69921875" customWidth="1"/>
    <col min="2" max="2" width="20" customWidth="1"/>
    <col min="6" max="6" width="13.296875" customWidth="1"/>
    <col min="7" max="7" width="10.09765625" customWidth="1"/>
    <col min="11" max="11" width="12.09765625" customWidth="1"/>
    <col min="12" max="12" width="12.296875" customWidth="1"/>
    <col min="13" max="13" width="11.3984375" customWidth="1"/>
    <col min="14" max="14" width="25.09765625" customWidth="1"/>
  </cols>
  <sheetData>
    <row r="1" spans="1:14" x14ac:dyDescent="0.35">
      <c r="A1" s="116" t="s">
        <v>116</v>
      </c>
      <c r="B1" s="116"/>
      <c r="C1" s="116"/>
      <c r="D1" s="116"/>
      <c r="E1" s="116"/>
      <c r="F1" s="116"/>
      <c r="G1" s="116"/>
      <c r="H1" s="116"/>
      <c r="I1" s="116"/>
      <c r="J1" s="116"/>
      <c r="K1" s="116"/>
      <c r="L1" s="116"/>
      <c r="M1" s="116"/>
      <c r="N1" s="116"/>
    </row>
    <row r="2" spans="1:14" x14ac:dyDescent="0.35">
      <c r="A2" s="116"/>
      <c r="B2" s="116"/>
      <c r="C2" s="116"/>
      <c r="D2" s="116"/>
      <c r="E2" s="116"/>
      <c r="F2" s="116"/>
      <c r="G2" s="116"/>
      <c r="H2" s="116"/>
      <c r="I2" s="116"/>
      <c r="J2" s="116"/>
      <c r="K2" s="116"/>
      <c r="L2" s="116"/>
      <c r="M2" s="116"/>
      <c r="N2" s="116"/>
    </row>
    <row r="4" spans="1:14" ht="78" x14ac:dyDescent="0.35">
      <c r="A4" s="26" t="s">
        <v>76</v>
      </c>
      <c r="B4" s="26" t="s">
        <v>77</v>
      </c>
      <c r="C4" s="26" t="s">
        <v>0</v>
      </c>
      <c r="D4" s="26" t="s">
        <v>1</v>
      </c>
      <c r="E4" s="26" t="s">
        <v>2</v>
      </c>
      <c r="F4" s="26" t="s">
        <v>3</v>
      </c>
      <c r="G4" s="26" t="s">
        <v>4</v>
      </c>
      <c r="H4" s="26" t="s">
        <v>78</v>
      </c>
      <c r="I4" s="26" t="s">
        <v>79</v>
      </c>
      <c r="J4" s="26" t="s">
        <v>80</v>
      </c>
      <c r="K4" s="26" t="s">
        <v>81</v>
      </c>
      <c r="L4" s="27" t="s">
        <v>82</v>
      </c>
      <c r="M4" s="26" t="s">
        <v>5</v>
      </c>
      <c r="N4" s="28" t="s">
        <v>6</v>
      </c>
    </row>
    <row r="5" spans="1:14" ht="65" x14ac:dyDescent="0.35">
      <c r="A5" s="47" t="s">
        <v>85</v>
      </c>
      <c r="B5" s="50" t="s">
        <v>57</v>
      </c>
      <c r="C5" s="50" t="s">
        <v>58</v>
      </c>
      <c r="D5" s="50" t="s">
        <v>87</v>
      </c>
      <c r="E5" s="50" t="s">
        <v>88</v>
      </c>
      <c r="F5" s="51" t="s">
        <v>62</v>
      </c>
      <c r="G5" s="51" t="s">
        <v>84</v>
      </c>
      <c r="H5" s="52" t="s">
        <v>48</v>
      </c>
      <c r="I5" s="52" t="s">
        <v>48</v>
      </c>
      <c r="J5" s="52" t="s">
        <v>48</v>
      </c>
      <c r="K5" s="52" t="s">
        <v>48</v>
      </c>
      <c r="L5" s="52" t="s">
        <v>48</v>
      </c>
      <c r="M5" s="30" t="s">
        <v>89</v>
      </c>
      <c r="N5" s="48"/>
    </row>
    <row r="6" spans="1:14" ht="65" x14ac:dyDescent="0.35">
      <c r="A6" s="4" t="s">
        <v>91</v>
      </c>
      <c r="B6" s="50" t="s">
        <v>57</v>
      </c>
      <c r="C6" s="50" t="s">
        <v>58</v>
      </c>
      <c r="D6" s="50" t="s">
        <v>87</v>
      </c>
      <c r="E6" s="50" t="s">
        <v>88</v>
      </c>
      <c r="F6" s="51" t="s">
        <v>62</v>
      </c>
      <c r="G6" s="51" t="s">
        <v>86</v>
      </c>
      <c r="H6" s="52" t="s">
        <v>48</v>
      </c>
      <c r="I6" s="52" t="s">
        <v>48</v>
      </c>
      <c r="J6" s="52" t="s">
        <v>48</v>
      </c>
      <c r="K6" s="52" t="s">
        <v>48</v>
      </c>
      <c r="L6" s="52" t="s">
        <v>48</v>
      </c>
      <c r="M6" s="30" t="s">
        <v>89</v>
      </c>
      <c r="N6" s="48"/>
    </row>
    <row r="7" spans="1:14" ht="117.5" x14ac:dyDescent="0.35">
      <c r="A7" s="49" t="s">
        <v>92</v>
      </c>
      <c r="B7" s="50" t="s">
        <v>57</v>
      </c>
      <c r="C7" s="50" t="s">
        <v>58</v>
      </c>
      <c r="D7" s="52" t="s">
        <v>10</v>
      </c>
      <c r="E7" s="53" t="s">
        <v>88</v>
      </c>
      <c r="F7" s="53" t="s">
        <v>54</v>
      </c>
      <c r="G7" s="53" t="s">
        <v>90</v>
      </c>
      <c r="H7" s="52" t="s">
        <v>48</v>
      </c>
      <c r="I7" s="52" t="s">
        <v>48</v>
      </c>
      <c r="J7" s="52" t="s">
        <v>48</v>
      </c>
      <c r="K7" s="52" t="s">
        <v>48</v>
      </c>
      <c r="L7" s="52" t="s">
        <v>48</v>
      </c>
      <c r="M7" s="52"/>
      <c r="N7" s="52"/>
    </row>
    <row r="8" spans="1:14" ht="117" x14ac:dyDescent="0.35">
      <c r="A8" s="56" t="s">
        <v>96</v>
      </c>
      <c r="B8" s="50" t="s">
        <v>57</v>
      </c>
      <c r="C8" s="50" t="s">
        <v>58</v>
      </c>
      <c r="D8" s="53" t="s">
        <v>7</v>
      </c>
      <c r="E8" s="53" t="s">
        <v>88</v>
      </c>
      <c r="F8" s="53" t="s">
        <v>93</v>
      </c>
      <c r="G8" s="53" t="s">
        <v>94</v>
      </c>
      <c r="H8" s="53" t="s">
        <v>48</v>
      </c>
      <c r="I8" s="53" t="s">
        <v>48</v>
      </c>
      <c r="J8" s="53" t="s">
        <v>48</v>
      </c>
      <c r="K8" s="53" t="s">
        <v>48</v>
      </c>
      <c r="L8" s="53" t="s">
        <v>48</v>
      </c>
      <c r="M8" s="55" t="s">
        <v>95</v>
      </c>
      <c r="N8" s="53"/>
    </row>
  </sheetData>
  <autoFilter ref="A4:N8"/>
  <mergeCells count="1">
    <mergeCell ref="A1:N2"/>
  </mergeCells>
  <hyperlinks>
    <hyperlink ref="M5" r:id="rId1"/>
    <hyperlink ref="M6" r:id="rId2"/>
    <hyperlink ref="M8"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E12" sqref="E12"/>
    </sheetView>
  </sheetViews>
  <sheetFormatPr defaultRowHeight="13.5" x14ac:dyDescent="0.35"/>
  <cols>
    <col min="1" max="1" width="20.09765625" customWidth="1"/>
    <col min="2" max="2" width="16" customWidth="1"/>
    <col min="3" max="3" width="11.09765625" customWidth="1"/>
    <col min="4" max="4" width="11.69921875" customWidth="1"/>
    <col min="5" max="5" width="10.8984375" customWidth="1"/>
    <col min="13" max="13" width="14" customWidth="1"/>
    <col min="14" max="14" width="37.59765625" customWidth="1"/>
  </cols>
  <sheetData>
    <row r="1" spans="1:16" ht="13.5" customHeight="1" x14ac:dyDescent="0.35">
      <c r="A1" s="117" t="s">
        <v>117</v>
      </c>
      <c r="B1" s="117"/>
      <c r="C1" s="117"/>
      <c r="D1" s="117"/>
      <c r="E1" s="117"/>
      <c r="F1" s="117"/>
      <c r="G1" s="117"/>
      <c r="H1" s="117"/>
      <c r="I1" s="117"/>
      <c r="J1" s="117"/>
      <c r="K1" s="117"/>
      <c r="L1" s="117"/>
      <c r="M1" s="117"/>
      <c r="N1" s="117"/>
      <c r="O1" s="93"/>
      <c r="P1" s="93"/>
    </row>
    <row r="2" spans="1:16" ht="13.5" customHeight="1" x14ac:dyDescent="0.35">
      <c r="A2" s="117"/>
      <c r="B2" s="117"/>
      <c r="C2" s="117"/>
      <c r="D2" s="117"/>
      <c r="E2" s="117"/>
      <c r="F2" s="117"/>
      <c r="G2" s="117"/>
      <c r="H2" s="117"/>
      <c r="I2" s="117"/>
      <c r="J2" s="117"/>
      <c r="K2" s="117"/>
      <c r="L2" s="117"/>
      <c r="M2" s="117"/>
      <c r="N2" s="117"/>
      <c r="O2" s="93"/>
      <c r="P2" s="93"/>
    </row>
    <row r="4" spans="1:16" ht="78" x14ac:dyDescent="0.35">
      <c r="A4" s="26" t="s">
        <v>76</v>
      </c>
      <c r="B4" s="26" t="s">
        <v>77</v>
      </c>
      <c r="C4" s="26" t="s">
        <v>0</v>
      </c>
      <c r="D4" s="26" t="s">
        <v>1</v>
      </c>
      <c r="E4" s="26" t="s">
        <v>2</v>
      </c>
      <c r="F4" s="26" t="s">
        <v>3</v>
      </c>
      <c r="G4" s="26" t="s">
        <v>4</v>
      </c>
      <c r="H4" s="26" t="s">
        <v>78</v>
      </c>
      <c r="I4" s="26" t="s">
        <v>79</v>
      </c>
      <c r="J4" s="26" t="s">
        <v>80</v>
      </c>
      <c r="K4" s="26" t="s">
        <v>81</v>
      </c>
      <c r="L4" s="27" t="s">
        <v>82</v>
      </c>
      <c r="M4" s="26" t="s">
        <v>5</v>
      </c>
      <c r="N4" s="28" t="s">
        <v>6</v>
      </c>
    </row>
    <row r="5" spans="1:16" ht="43.5" x14ac:dyDescent="0.35">
      <c r="A5" s="40" t="s">
        <v>100</v>
      </c>
      <c r="B5" s="41" t="s">
        <v>50</v>
      </c>
      <c r="C5" s="42" t="s">
        <v>51</v>
      </c>
      <c r="D5" s="32" t="s">
        <v>98</v>
      </c>
      <c r="E5" s="42" t="s">
        <v>52</v>
      </c>
      <c r="F5" s="42" t="s">
        <v>62</v>
      </c>
      <c r="G5" s="42"/>
      <c r="H5" s="42">
        <v>5304</v>
      </c>
      <c r="I5" s="42">
        <v>1292</v>
      </c>
      <c r="J5" s="42">
        <v>454</v>
      </c>
      <c r="K5" s="43">
        <f>AVERAGE(H5:J5)</f>
        <v>2350</v>
      </c>
      <c r="L5" s="43">
        <f>(5282*0.109935+1292*0.106865+454*0.105659)/3</f>
        <v>255.57181200000002</v>
      </c>
      <c r="M5" s="44" t="s">
        <v>53</v>
      </c>
      <c r="N5" s="42"/>
    </row>
    <row r="6" spans="1:16" ht="43.5" x14ac:dyDescent="0.35">
      <c r="A6" s="40" t="s">
        <v>99</v>
      </c>
      <c r="B6" s="41" t="s">
        <v>50</v>
      </c>
      <c r="C6" s="42" t="s">
        <v>51</v>
      </c>
      <c r="D6" s="32" t="s">
        <v>87</v>
      </c>
      <c r="E6" s="42" t="s">
        <v>52</v>
      </c>
      <c r="F6" s="42" t="s">
        <v>62</v>
      </c>
      <c r="G6" s="42"/>
      <c r="H6" s="42">
        <v>188</v>
      </c>
      <c r="I6" s="42">
        <v>174</v>
      </c>
      <c r="J6" s="42">
        <v>164</v>
      </c>
      <c r="K6" s="43">
        <f>AVERAGE(H6:J6)</f>
        <v>175.33333333333334</v>
      </c>
      <c r="L6" s="43">
        <f>(1622*0.109935+188*0.106865+164*0.105659)/3</f>
        <v>71.911088666666672</v>
      </c>
      <c r="M6" s="44" t="s">
        <v>53</v>
      </c>
      <c r="N6" s="42"/>
    </row>
    <row r="7" spans="1:16" ht="43.5" x14ac:dyDescent="0.35">
      <c r="A7" s="40" t="s">
        <v>101</v>
      </c>
      <c r="B7" s="41" t="s">
        <v>50</v>
      </c>
      <c r="C7" s="42" t="s">
        <v>51</v>
      </c>
      <c r="D7" s="32" t="s">
        <v>71</v>
      </c>
      <c r="E7" s="42" t="s">
        <v>52</v>
      </c>
      <c r="F7" s="42" t="s">
        <v>62</v>
      </c>
      <c r="G7" s="42"/>
      <c r="H7" s="42">
        <v>2110</v>
      </c>
      <c r="I7" s="42">
        <v>1949</v>
      </c>
      <c r="J7" s="42">
        <v>1840</v>
      </c>
      <c r="K7" s="43">
        <f>AVERAGE(H7:J7)</f>
        <v>1966.3333333333333</v>
      </c>
      <c r="L7" s="43">
        <f>(2110*0.109935+1949*0.106865+1840*0.105659)/3</f>
        <v>211.55176500000002</v>
      </c>
      <c r="M7" s="44" t="s">
        <v>53</v>
      </c>
      <c r="N7" s="42"/>
    </row>
    <row r="9" spans="1:16" x14ac:dyDescent="0.35">
      <c r="K9" s="63">
        <f>SUM(K5:K7)</f>
        <v>4491.666666666667</v>
      </c>
      <c r="L9">
        <f>SUBTOTAL(9,L5:L7)</f>
        <v>539.03466566666668</v>
      </c>
    </row>
  </sheetData>
  <mergeCells count="1">
    <mergeCell ref="A1:N2"/>
  </mergeCells>
  <hyperlinks>
    <hyperlink ref="M5" r:id="rId1"/>
    <hyperlink ref="M6" r:id="rId2"/>
    <hyperlink ref="M7" r:id="rId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true</Key>
    <Document_x0020_Type xmlns="57b417f7-d786-4243-a30f-6aa963038fea">General</Document_x0020_Type>
    <Status xmlns="57b417f7-d786-4243-a30f-6aa963038fea">Active</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94367AB67D8A4E84C9366474BD262F" ma:contentTypeVersion="" ma:contentTypeDescription="Create a new document." ma:contentTypeScope="" ma:versionID="5dc3487b0128b721428201107dcc33db">
  <xsd:schema xmlns:xsd="http://www.w3.org/2001/XMLSchema" xmlns:xs="http://www.w3.org/2001/XMLSchema" xmlns:p="http://schemas.microsoft.com/office/2006/metadata/properties" xmlns:ns2="57b417f7-d786-4243-a30f-6aa963038fea" targetNamespace="http://schemas.microsoft.com/office/2006/metadata/properties" ma:root="true" ma:fieldsID="497597cbed0da86670c9097ac158da60" ns2:_="">
    <xsd:import namespace="57b417f7-d786-4243-a30f-6aa963038fea"/>
    <xsd:element name="properties">
      <xsd:complexType>
        <xsd:sequence>
          <xsd:element name="documentManagement">
            <xsd:complexType>
              <xsd:all>
                <xsd:element ref="ns2:Summary" minOccurs="0"/>
                <xsd:element ref="ns2:Document_x0020_Type"/>
                <xsd:element ref="ns2:Status"/>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1"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DF1CAE-8006-4C46-BDE0-D00A70315996}">
  <ds:schemaRefs>
    <ds:schemaRef ds:uri="57b417f7-d786-4243-a30f-6aa963038fea"/>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9B0A78C-390F-47A7-B1DD-F77CC4513653}">
  <ds:schemaRefs>
    <ds:schemaRef ds:uri="http://schemas.microsoft.com/sharepoint/v3/contenttype/forms"/>
  </ds:schemaRefs>
</ds:datastoreItem>
</file>

<file path=customXml/itemProps3.xml><?xml version="1.0" encoding="utf-8"?>
<ds:datastoreItem xmlns:ds="http://schemas.openxmlformats.org/officeDocument/2006/customXml" ds:itemID="{4580971F-3912-49CE-B30B-0DBA56677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Summary</vt:lpstr>
      <vt:lpstr>Fiscal support</vt:lpstr>
      <vt:lpstr>Public finance (domestic + EU)</vt:lpstr>
      <vt:lpstr>Public finance (international)</vt:lpstr>
      <vt:lpstr>SOE investment</vt:lpstr>
    </vt:vector>
  </TitlesOfParts>
  <Company>FÖS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FÖS - Matthias Runkel</dc:creator>
  <cp:lastModifiedBy>Charlie Zajicek</cp:lastModifiedBy>
  <dcterms:created xsi:type="dcterms:W3CDTF">2015-10-19T12:12:58Z</dcterms:created>
  <dcterms:modified xsi:type="dcterms:W3CDTF">2017-09-27T19:42:01Z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0x0101006294367AB67D8A4E84C9366474BD262F</vt:lpwstr>
  </property>
</Properties>
</file>