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Communications\Typefi\CEP\G20 fossil fuels 2015\Country case studies\France\FINAL for Web\"/>
    </mc:Choice>
  </mc:AlternateContent>
  <bookViews>
    <workbookView xWindow="0" yWindow="0" windowWidth="20160" windowHeight="8475" tabRatio="500"/>
  </bookViews>
  <sheets>
    <sheet name="Overview" sheetId="16" r:id="rId1"/>
    <sheet name="National Subsidies" sheetId="14" r:id="rId2"/>
    <sheet name="SOE Investment" sheetId="15" r:id="rId3"/>
    <sheet name="PF_Summary" sheetId="3" r:id="rId4"/>
    <sheet name="PF_Domestic_Full" sheetId="5" r:id="rId5"/>
    <sheet name="PF_International_Full" sheetId="6" r:id="rId6"/>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F6" i="14" l="1"/>
  <c r="F7" i="14"/>
  <c r="F8" i="14"/>
  <c r="F9" i="14"/>
  <c r="F10" i="14"/>
  <c r="F11" i="14"/>
  <c r="F12" i="14"/>
  <c r="F13" i="14"/>
  <c r="F14" i="14"/>
  <c r="F15" i="14"/>
  <c r="F16" i="14"/>
  <c r="D18" i="14"/>
  <c r="E18" i="14"/>
  <c r="F18" i="14"/>
  <c r="B10" i="3"/>
  <c r="B11" i="3"/>
  <c r="B13" i="3"/>
  <c r="C8" i="3"/>
  <c r="C10" i="3"/>
  <c r="C11" i="3"/>
  <c r="C13" i="3"/>
  <c r="D8" i="3"/>
  <c r="D10" i="3"/>
  <c r="D11" i="3"/>
  <c r="D13" i="3"/>
  <c r="E8" i="3"/>
  <c r="G14" i="6"/>
  <c r="E9" i="3"/>
  <c r="E10" i="3"/>
  <c r="E11" i="3"/>
  <c r="E13" i="3"/>
  <c r="F11" i="3"/>
  <c r="F13" i="3"/>
  <c r="E19" i="14"/>
  <c r="D19" i="14"/>
  <c r="E20" i="14"/>
  <c r="D20" i="14"/>
  <c r="F20" i="14"/>
  <c r="F19" i="14"/>
  <c r="G8" i="3"/>
  <c r="H8" i="3"/>
  <c r="G9" i="3"/>
  <c r="H9" i="3"/>
  <c r="I9" i="3"/>
  <c r="G10" i="3"/>
  <c r="G11" i="3"/>
  <c r="G13" i="3"/>
  <c r="G15" i="3"/>
  <c r="H11" i="3"/>
  <c r="H13" i="3"/>
  <c r="H15" i="3"/>
</calcChain>
</file>

<file path=xl/comments1.xml><?xml version="1.0" encoding="utf-8"?>
<comments xmlns="http://schemas.openxmlformats.org/spreadsheetml/2006/main">
  <authors>
    <author>Lucy Kitson</author>
  </authors>
  <commentList>
    <comment ref="I3" authorId="0" shapeId="0">
      <text>
        <r>
          <rPr>
            <b/>
            <sz val="9"/>
            <color indexed="81"/>
            <rFont val="Tahoma"/>
            <family val="2"/>
          </rPr>
          <t>Lucy Kitson:</t>
        </r>
        <r>
          <rPr>
            <sz val="9"/>
            <color indexed="81"/>
            <rFont val="Tahoma"/>
            <family val="2"/>
          </rPr>
          <t xml:space="preserve">
divide by this!
</t>
        </r>
      </text>
    </comment>
  </commentList>
</comments>
</file>

<file path=xl/sharedStrings.xml><?xml version="1.0" encoding="utf-8"?>
<sst xmlns="http://schemas.openxmlformats.org/spreadsheetml/2006/main" count="164" uniqueCount="126">
  <si>
    <t>Two lines of credit ($60 million and $100 million) to finance and refinance contracts with Reliance for the expansion of four industrial sites in Jamnagar, Dahej, Hazira, and Silvassa. In particular, financing will be directed toward the expansion of the Jamnagar refinery.</t>
  </si>
  <si>
    <t>Campana oil refinery</t>
  </si>
  <si>
    <t>Finance for modernization of the Campana oil refinery in northern Argentina, in particular for a sulfur recuperation unit.</t>
  </si>
  <si>
    <t>Argentina</t>
  </si>
  <si>
    <t>Annual avg. fossil fuel finance</t>
  </si>
  <si>
    <t>Subtotal domestic</t>
  </si>
  <si>
    <t>Subtotal international</t>
  </si>
  <si>
    <t>Totals 2013/2014</t>
  </si>
  <si>
    <t xml:space="preserve">Total fossil fuel finance 2013 &amp; 2014 </t>
    <phoneticPr fontId="9" type="noConversion"/>
  </si>
  <si>
    <t>Compagnie Francaise d'Assurance pour le Commerce Exterieur</t>
  </si>
  <si>
    <t>Seismic Equipment for Petroleum Research</t>
  </si>
  <si>
    <t>Russian Federation</t>
  </si>
  <si>
    <t>Oil and Gas</t>
  </si>
  <si>
    <t>Exploration - Fossil</t>
  </si>
  <si>
    <t>http://www.coface.fr/Garanties-publiques/Evaluation-environnementale-et-sociale</t>
  </si>
  <si>
    <t>ICHTHYS LNG Project</t>
  </si>
  <si>
    <t>Technical and personnel services and supply contracts for the ICHTHYS LNG project.</t>
  </si>
  <si>
    <t>Extraction</t>
  </si>
  <si>
    <t>Kusile coal-fired power plant</t>
  </si>
  <si>
    <t>Kusile coal-fired power plant, guarantee to cover a loan used for the control and instrumentation contract supplied by Alstom</t>
  </si>
  <si>
    <t>South Africa</t>
  </si>
  <si>
    <t>Coal</t>
  </si>
  <si>
    <t>http://www.coface.fr/content/download/46639/532929/version/4/file/Contrats+gtis+2%C3%A8me+trimestre+2013.pdf</t>
  </si>
  <si>
    <t>Kusile Power Plant</t>
  </si>
  <si>
    <t>Instrumentation and control system for the Kusile coal power plant.</t>
  </si>
  <si>
    <t>Bir M'Cherga Power Plant Expansion</t>
  </si>
  <si>
    <t>Two turbo-alterternators with a capacity of 200 MW for the expansion of the Bir M'Cherga power plant.</t>
  </si>
  <si>
    <t>Tunisia</t>
  </si>
  <si>
    <t>Electricity Production</t>
  </si>
  <si>
    <t>Institution name</t>
  </si>
  <si>
    <t>Domestic</t>
  </si>
  <si>
    <t>International</t>
  </si>
  <si>
    <t>Project</t>
  </si>
  <si>
    <t>Fossil Fuel Sector</t>
  </si>
  <si>
    <t>Value</t>
  </si>
  <si>
    <t>Period</t>
  </si>
  <si>
    <t>Recipient Country</t>
  </si>
  <si>
    <t>PF Institution</t>
  </si>
  <si>
    <t>Excise Tax Exemption for Cogeneration</t>
  </si>
  <si>
    <t>Refinery Gas</t>
  </si>
  <si>
    <t>Fuel Oil</t>
  </si>
  <si>
    <t>Other Oil Products</t>
  </si>
  <si>
    <t>Electricity Generation</t>
  </si>
  <si>
    <t>Natural Gas</t>
  </si>
  <si>
    <t>Refining</t>
  </si>
  <si>
    <t>Excise Tax Exemption for natural gas producers</t>
  </si>
  <si>
    <t>Production</t>
  </si>
  <si>
    <t>All Fuels</t>
  </si>
  <si>
    <t>Research</t>
  </si>
  <si>
    <t>Total National Subsidies (million USD)</t>
  </si>
  <si>
    <t>Total National Subsidies (million Euro)</t>
  </si>
  <si>
    <t>Totals 2013/2014 (m EUR)</t>
  </si>
  <si>
    <t xml:space="preserve">Direct spending </t>
  </si>
  <si>
    <t>Stage</t>
    <phoneticPr fontId="9" type="noConversion"/>
  </si>
  <si>
    <t>Source</t>
    <phoneticPr fontId="9" type="noConversion"/>
  </si>
  <si>
    <t>Natural Gas Compressor Stations</t>
  </si>
  <si>
    <t>Transportation</t>
  </si>
  <si>
    <t>Nghi Son Refinery</t>
  </si>
  <si>
    <t>Construction of a refinery and petrochemical complex in Than Hoah province, 200 km south of Hanoi. The refinery will have a capacity of 200,000 barrels of oil per day.</t>
  </si>
  <si>
    <t>Viet Nam</t>
  </si>
  <si>
    <t>Oil</t>
  </si>
  <si>
    <t>Jamnagar Oil Refinery</t>
  </si>
  <si>
    <r>
      <t>National subsidies (</t>
    </r>
    <r>
      <rPr>
        <b/>
        <sz val="10"/>
        <color indexed="62"/>
        <rFont val="Arial"/>
        <family val="2"/>
      </rPr>
      <t xml:space="preserve">million </t>
    </r>
    <r>
      <rPr>
        <b/>
        <sz val="10"/>
        <color rgb="FF4F81BD"/>
        <rFont val="Arial"/>
        <family val="2"/>
      </rPr>
      <t>USD  - except where otherwise indicated)</t>
    </r>
  </si>
  <si>
    <t>French Institute of Petroleum (IFP)</t>
  </si>
  <si>
    <t>SOE Investment (USD million  - except where otherwise indicated)</t>
  </si>
  <si>
    <r>
      <t xml:space="preserve">Total investment by </t>
    </r>
    <r>
      <rPr>
        <b/>
        <sz val="12"/>
        <color indexed="8"/>
        <rFont val="Calibri"/>
        <family val="2"/>
      </rPr>
      <t>EDF</t>
    </r>
    <r>
      <rPr>
        <sz val="12"/>
        <color indexed="8"/>
        <rFont val="Calibri"/>
        <family val="2"/>
      </rPr>
      <t xml:space="preserve"> averaged $17 billion (€13.3 billion) over the two-year period 2013 to 2014, with $16.6 billion of investment in 2013 and $17.3 billion of investment in 2014. Operating investment for development averaged $5.4 billion, with $5 billion in 2013 and $5.7 billion in 2014. Although EDF has high levels of fossil fuel investments overseas, much of its global expenditure (including in France) related to nuclear and renewable energy spend. As we cannot isolate the proportion of EDF expenditure linked to fossil fuel power, we have not accounted for any SOE investment from France.</t>
    </r>
  </si>
  <si>
    <t>Coal mining</t>
    <phoneticPr fontId="5" type="noConversion"/>
  </si>
  <si>
    <t xml:space="preserve">Coal fired power </t>
    <phoneticPr fontId="5" type="noConversion"/>
  </si>
  <si>
    <t>Upstream oil and gas</t>
    <phoneticPr fontId="5" type="noConversion"/>
  </si>
  <si>
    <t>Oil and gas pipelines, power plants and refineries</t>
    <phoneticPr fontId="5" type="noConversion"/>
  </si>
  <si>
    <t>Multiple or unspecified fossil fuels</t>
    <phoneticPr fontId="5" type="noConversion"/>
  </si>
  <si>
    <r>
      <t>Public finance summary (USD</t>
    </r>
    <r>
      <rPr>
        <b/>
        <sz val="10"/>
        <color indexed="62"/>
        <rFont val="Arial"/>
        <family val="2"/>
      </rPr>
      <t xml:space="preserve"> million</t>
    </r>
    <r>
      <rPr>
        <b/>
        <sz val="10"/>
        <color rgb="FF4F81BD"/>
        <rFont val="Arial"/>
        <family val="2"/>
      </rPr>
      <t xml:space="preserve"> - except where otherwise indicated)</t>
    </r>
  </si>
  <si>
    <t>Public finance domestic (full) (USD  - except where otherwise indicated)</t>
  </si>
  <si>
    <t>No domestic public finance was identified for France in 2013 and 2014.</t>
  </si>
  <si>
    <t>Public finance international (full) (USD  - except where otherwise indicated)</t>
  </si>
  <si>
    <t>Australia</t>
  </si>
  <si>
    <t>India</t>
  </si>
  <si>
    <t>Exchange Rates</t>
  </si>
  <si>
    <t>http://www.irs.gov/Individuals/International-Taxpayers/Yearly-Average-Currency-Exchange-Rates</t>
  </si>
  <si>
    <t>Tax Exemption</t>
  </si>
  <si>
    <t>Direct Expenditure</t>
  </si>
  <si>
    <t>Refinery gas</t>
  </si>
  <si>
    <t>Liquefied petroleum gases (LPG)</t>
  </si>
  <si>
    <t>Fuel oil</t>
  </si>
  <si>
    <t>Petroleum coke</t>
  </si>
  <si>
    <t>Other oil products</t>
  </si>
  <si>
    <t>Excise Tax Exemption for fuel used by refiners</t>
  </si>
  <si>
    <t xml:space="preserve">Estimated annual amount 
million USD </t>
  </si>
  <si>
    <t>Subsidy</t>
  </si>
  <si>
    <t>Subsidy type</t>
  </si>
  <si>
    <t>Targeted energy source</t>
  </si>
  <si>
    <t>2013 estimate</t>
  </si>
  <si>
    <t>2014 estimate</t>
  </si>
  <si>
    <t>Stage:</t>
  </si>
  <si>
    <t>Tax expenditure</t>
  </si>
  <si>
    <t>http://www.proparco.fr/webdav/site/proparco/shared/ELEMENTS_COMMUNS/PDF/Rapports-annuels/Rapport%20annuel%202013/Rapport_annuel_PROPARCO_2013.pdf</t>
    <phoneticPr fontId="9" type="noConversion"/>
  </si>
  <si>
    <t>Proparco</t>
    <phoneticPr fontId="9" type="noConversion"/>
  </si>
  <si>
    <t>N/A</t>
    <phoneticPr fontId="9" type="noConversion"/>
  </si>
  <si>
    <t>COFACE</t>
    <phoneticPr fontId="9" type="noConversion"/>
  </si>
  <si>
    <t>Multilateral development banks</t>
    <phoneticPr fontId="9" type="noConversion"/>
  </si>
  <si>
    <t>Source: OECD, 2015 http://stats.oecd.org/Index.aspx?DataSetCode=FFS_FRA</t>
  </si>
  <si>
    <t>Source: national accounts, divide by five to reflect the five strategic priorities Republique Française (2015) Compte General de l'Etat 2014
http://www.performance-publique.budget.gouv.fr/sites/performance_publique/files/files/documents/budget/comptes/2014/CGE_2014.pdf</t>
  </si>
  <si>
    <t>Proparco</t>
    <phoneticPr fontId="9" type="noConversion"/>
  </si>
  <si>
    <t>Proparco</t>
    <phoneticPr fontId="9" type="noConversion"/>
  </si>
  <si>
    <t>Gas power plant</t>
    <phoneticPr fontId="9" type="noConversion"/>
  </si>
  <si>
    <t>Nigeria</t>
    <phoneticPr fontId="9" type="noConversion"/>
  </si>
  <si>
    <t>Gas</t>
    <phoneticPr fontId="9" type="noConversion"/>
  </si>
  <si>
    <t>Electricity Production</t>
    <phoneticPr fontId="9" type="noConversion"/>
  </si>
  <si>
    <t>http://www.proparco.fr/webdav/site/proparco/shared/ELEMENTS_COMMUNS/PROPARCO/PDF/Rapports-annuels/PROPARCO_Rapport_annuel_2014.pdf</t>
  </si>
  <si>
    <t>Combine cycle thermal plant</t>
    <phoneticPr fontId="9" type="noConversion"/>
  </si>
  <si>
    <t>Cote D'Ivoire</t>
    <phoneticPr fontId="9" type="noConversion"/>
  </si>
  <si>
    <t>Description</t>
    <phoneticPr fontId="9" type="noConversion"/>
  </si>
  <si>
    <t xml:space="preserve">Loan to finance the construction and operation of a gas power plant </t>
    <phoneticPr fontId="9" type="noConversion"/>
  </si>
  <si>
    <t>Loan for financing of the expansion of a power plant by the introduction
a combined cycle</t>
    <phoneticPr fontId="9" type="noConversion"/>
  </si>
  <si>
    <t>The authors welcome feedback on the full report, on the country study, and on this data sheet to improve the accuracy and transparency of information on G20 government support to fossil fuel production.</t>
  </si>
  <si>
    <t>Contents:</t>
  </si>
  <si>
    <t>National subsidies</t>
  </si>
  <si>
    <t>SOE investment</t>
  </si>
  <si>
    <t>Public finance (summary)</t>
  </si>
  <si>
    <t>Public finance (domestic - full)</t>
  </si>
  <si>
    <t>Public finance (international - full)</t>
  </si>
  <si>
    <t xml:space="preserve">Read the France country study: http://www.odi.org.uk/publications/10093-G20-subsidies-oil-gas-and-coal-production-France </t>
  </si>
  <si>
    <r>
      <t xml:space="preserve">For the purpose of this report, production subsidies for fossil fuels include: national subsidies, investment by state-owned enterprises (SOEs), and public finance. The full report provides a detailed discussion of technical and transparency issues in identifying fossil production subsidies, and outlines the methodology used in this desk-based study. </t>
    </r>
    <r>
      <rPr>
        <b/>
        <sz val="10"/>
        <color indexed="8"/>
        <rFont val="Arial"/>
        <family val="2"/>
      </rPr>
      <t>In addition, a brief outline of the methodology used in this report is also in the country summary.</t>
    </r>
  </si>
  <si>
    <t>G20 SUBSIDIES FOR OIL, GAS AND COAL PRODUCTION: FRANCE</t>
  </si>
  <si>
    <t xml:space="preserve">Read the full report: http://odi.org/empty-promises  </t>
  </si>
  <si>
    <r>
      <t xml:space="preserve">This data sheet is a background paper to the report </t>
    </r>
    <r>
      <rPr>
        <i/>
        <sz val="10"/>
        <rFont val="Arial"/>
        <family val="2"/>
      </rPr>
      <t>Empty promises: G20 subsidies to oil, gas and coal production</t>
    </r>
    <r>
      <rPr>
        <sz val="10"/>
        <rFont val="Arial"/>
        <family val="2"/>
      </rPr>
      <t xml:space="preserve"> by Oil Change International (OCI) and the Overseas Development Institute (ODI). It builds on the research completed for the report </t>
    </r>
    <r>
      <rPr>
        <i/>
        <sz val="10"/>
        <rFont val="Arial"/>
        <family val="2"/>
      </rPr>
      <t>The fossil fuel bailout: G20 subsidies to oil, gas and coal exploration</t>
    </r>
    <r>
      <rPr>
        <sz val="10"/>
        <rFont val="Arial"/>
        <family val="2"/>
      </rPr>
      <t>, published in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</si>
</sst>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00"/>
    <numFmt numFmtId="166" formatCode="_-* #,##0_-;\-* #,##0_-;_-* &quot;-&quot;??_-;_-@_-"/>
  </numFmts>
  <fonts count="25" x14ac:knownFonts="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11"/>
      <color indexed="8"/>
      <name val="Times New Roman"/>
      <family val="1"/>
    </font>
    <font>
      <sz val="12"/>
      <color theme="1"/>
      <name val="Calibri"/>
      <family val="2"/>
      <scheme val="minor"/>
    </font>
    <font>
      <sz val="9"/>
      <color indexed="81"/>
      <name val="Tahoma"/>
      <family val="2"/>
    </font>
    <font>
      <b/>
      <sz val="9"/>
      <color indexed="81"/>
      <name val="Tahoma"/>
      <family val="2"/>
    </font>
    <font>
      <sz val="8"/>
      <name val="Verdana"/>
      <family val="2"/>
    </font>
    <font>
      <b/>
      <sz val="11"/>
      <color theme="1"/>
      <name val="Calibri"/>
      <family val="2"/>
      <scheme val="minor"/>
    </font>
    <font>
      <b/>
      <sz val="11"/>
      <color indexed="8"/>
      <name val="Times New Roman"/>
      <family val="1"/>
    </font>
    <font>
      <u/>
      <sz val="11"/>
      <color theme="10"/>
      <name val="Calibri"/>
      <family val="2"/>
      <scheme val="minor"/>
    </font>
    <font>
      <sz val="12"/>
      <color indexed="8"/>
      <name val="Calibri"/>
      <family val="2"/>
    </font>
    <font>
      <b/>
      <sz val="12"/>
      <color indexed="8"/>
      <name val="Calibri"/>
      <family val="2"/>
    </font>
    <font>
      <b/>
      <sz val="10"/>
      <color indexed="8"/>
      <name val="Arial"/>
      <family val="2"/>
    </font>
    <font>
      <sz val="10"/>
      <color indexed="8"/>
      <name val="Arial"/>
      <family val="2"/>
    </font>
    <font>
      <sz val="10"/>
      <color indexed="8"/>
      <name val="Arial"/>
      <family val="2"/>
    </font>
    <font>
      <b/>
      <i/>
      <sz val="10"/>
      <color indexed="8"/>
      <name val="Arial"/>
      <family val="2"/>
    </font>
    <font>
      <b/>
      <sz val="10"/>
      <color rgb="FF4F81BD"/>
      <name val="Arial"/>
      <family val="2"/>
    </font>
    <font>
      <i/>
      <sz val="10"/>
      <color indexed="8"/>
      <name val="Arial"/>
      <family val="2"/>
    </font>
    <font>
      <u/>
      <sz val="10"/>
      <color indexed="12"/>
      <name val="Arial"/>
      <family val="2"/>
    </font>
    <font>
      <b/>
      <sz val="10"/>
      <color indexed="62"/>
      <name val="Arial"/>
      <family val="2"/>
    </font>
    <font>
      <sz val="10"/>
      <name val="Arial"/>
      <family val="2"/>
    </font>
    <font>
      <i/>
      <sz val="10"/>
      <name val="Arial"/>
      <family val="2"/>
    </font>
  </fonts>
  <fills count="4">
    <fill>
      <patternFill patternType="none"/>
    </fill>
    <fill>
      <patternFill patternType="gray125"/>
    </fill>
    <fill>
      <patternFill patternType="solid">
        <fgColor indexed="22"/>
        <bgColor indexed="64"/>
      </patternFill>
    </fill>
    <fill>
      <patternFill patternType="solid">
        <fgColor theme="9"/>
        <bgColor indexed="64"/>
      </patternFill>
    </fill>
  </fills>
  <borders count="1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top/>
      <bottom/>
      <diagonal/>
    </border>
    <border>
      <left style="medium">
        <color auto="1"/>
      </left>
      <right/>
      <top/>
      <bottom/>
      <diagonal/>
    </border>
    <border>
      <left style="medium">
        <color indexed="64"/>
      </left>
      <right style="medium">
        <color indexed="64"/>
      </right>
      <top style="thin">
        <color indexed="64"/>
      </top>
      <bottom/>
      <diagonal/>
    </border>
  </borders>
  <cellStyleXfs count="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2" fillId="0" borderId="0"/>
    <xf numFmtId="0" fontId="1" fillId="0" borderId="0"/>
    <xf numFmtId="0" fontId="12" fillId="0" borderId="0" applyNumberFormat="0" applyFill="0" applyBorder="0" applyAlignment="0" applyProtection="0"/>
    <xf numFmtId="43" fontId="6" fillId="0" borderId="0" applyFont="0" applyFill="0" applyBorder="0" applyAlignment="0" applyProtection="0"/>
    <xf numFmtId="0" fontId="3" fillId="0" borderId="0" applyNumberFormat="0" applyFill="0" applyBorder="0" applyAlignment="0" applyProtection="0"/>
  </cellStyleXfs>
  <cellXfs count="102">
    <xf numFmtId="0" fontId="0" fillId="0" borderId="0" xfId="0"/>
    <xf numFmtId="0" fontId="11" fillId="0" borderId="0" xfId="4" applyFont="1" applyBorder="1" applyAlignment="1">
      <alignment horizontal="center" vertical="center" wrapText="1"/>
    </xf>
    <xf numFmtId="0" fontId="10" fillId="0" borderId="0" xfId="4" applyFont="1" applyBorder="1" applyAlignment="1">
      <alignment horizontal="right"/>
    </xf>
    <xf numFmtId="0" fontId="1" fillId="0" borderId="0" xfId="4" applyBorder="1" applyAlignment="1">
      <alignment horizontal="center" vertical="center"/>
    </xf>
    <xf numFmtId="0" fontId="1" fillId="0" borderId="0" xfId="4" applyBorder="1" applyAlignment="1"/>
    <xf numFmtId="0" fontId="11" fillId="0" borderId="0" xfId="4" applyFont="1" applyBorder="1" applyAlignment="1"/>
    <xf numFmtId="0" fontId="12" fillId="0" borderId="0" xfId="5" applyBorder="1" applyAlignment="1"/>
    <xf numFmtId="0" fontId="10" fillId="0" borderId="0" xfId="4" applyFont="1" applyBorder="1" applyAlignment="1"/>
    <xf numFmtId="164" fontId="1" fillId="0" borderId="0" xfId="4" applyNumberFormat="1" applyBorder="1" applyAlignment="1"/>
    <xf numFmtId="0" fontId="13" fillId="0" borderId="0" xfId="0" applyFont="1" applyAlignment="1">
      <alignment vertical="center" wrapText="1"/>
    </xf>
    <xf numFmtId="0" fontId="16" fillId="0" borderId="0" xfId="0" applyFont="1"/>
    <xf numFmtId="0" fontId="16" fillId="0" borderId="0" xfId="0" applyFont="1" applyAlignment="1">
      <alignment horizontal="justify" vertical="center"/>
    </xf>
    <xf numFmtId="0" fontId="15" fillId="0" borderId="0" xfId="0" applyFont="1" applyAlignment="1">
      <alignment horizontal="justify" vertical="center"/>
    </xf>
    <xf numFmtId="0" fontId="3" fillId="0" borderId="0" xfId="1" applyFont="1" applyFill="1" applyBorder="1" applyAlignment="1">
      <alignment horizontal="justify" vertical="center"/>
    </xf>
    <xf numFmtId="0" fontId="3" fillId="0" borderId="0" xfId="1" applyFill="1" applyBorder="1" applyAlignment="1">
      <alignment horizontal="justify" vertical="center"/>
    </xf>
    <xf numFmtId="0" fontId="17" fillId="0" borderId="0" xfId="0" applyFont="1"/>
    <xf numFmtId="0" fontId="18" fillId="0" borderId="7" xfId="0" applyFont="1" applyBorder="1"/>
    <xf numFmtId="165" fontId="20" fillId="0" borderId="7" xfId="0" applyNumberFormat="1" applyFont="1" applyBorder="1" applyAlignment="1">
      <alignment vertical="center" wrapText="1"/>
    </xf>
    <xf numFmtId="0" fontId="21" fillId="0" borderId="0" xfId="1" applyFont="1"/>
    <xf numFmtId="0" fontId="16" fillId="0" borderId="7" xfId="0" applyFont="1" applyBorder="1" applyAlignment="1">
      <alignment horizontal="center" vertical="center" wrapText="1"/>
    </xf>
    <xf numFmtId="0" fontId="16" fillId="0" borderId="7" xfId="0" applyFont="1" applyBorder="1" applyAlignment="1">
      <alignment vertical="center" wrapText="1"/>
    </xf>
    <xf numFmtId="164" fontId="16" fillId="0" borderId="7" xfId="0" applyNumberFormat="1" applyFont="1" applyBorder="1" applyAlignment="1">
      <alignment vertical="center" wrapText="1"/>
    </xf>
    <xf numFmtId="164" fontId="20" fillId="0" borderId="7" xfId="0" applyNumberFormat="1" applyFont="1" applyBorder="1" applyAlignment="1">
      <alignment vertical="center" wrapText="1"/>
    </xf>
    <xf numFmtId="164" fontId="15" fillId="0" borderId="7" xfId="0" applyNumberFormat="1" applyFont="1" applyBorder="1" applyAlignment="1">
      <alignment vertical="center" wrapText="1"/>
    </xf>
    <xf numFmtId="0" fontId="15" fillId="0" borderId="7" xfId="0" applyFont="1" applyBorder="1" applyAlignment="1">
      <alignment vertical="center" wrapText="1"/>
    </xf>
    <xf numFmtId="164" fontId="17" fillId="0" borderId="0" xfId="0" applyNumberFormat="1" applyFont="1"/>
    <xf numFmtId="164" fontId="15" fillId="0" borderId="7" xfId="0" applyNumberFormat="1" applyFont="1" applyFill="1" applyBorder="1" applyAlignment="1">
      <alignment vertical="center" wrapText="1"/>
    </xf>
    <xf numFmtId="0" fontId="15" fillId="0" borderId="7" xfId="0" applyFont="1" applyFill="1" applyBorder="1" applyAlignment="1">
      <alignment vertical="center" wrapText="1"/>
    </xf>
    <xf numFmtId="0" fontId="17" fillId="0" borderId="0" xfId="0" applyFont="1" applyFill="1"/>
    <xf numFmtId="0" fontId="17" fillId="0" borderId="0" xfId="0" applyFont="1" applyAlignment="1">
      <alignment wrapText="1"/>
    </xf>
    <xf numFmtId="0" fontId="19" fillId="0" borderId="0" xfId="0" applyFont="1" applyBorder="1" applyAlignment="1">
      <alignment horizontal="left" vertical="center"/>
    </xf>
    <xf numFmtId="0" fontId="15" fillId="0" borderId="1" xfId="0" applyFont="1" applyBorder="1" applyAlignment="1">
      <alignment horizontal="center" wrapText="1"/>
    </xf>
    <xf numFmtId="0" fontId="15" fillId="0" borderId="3" xfId="0" applyFont="1" applyBorder="1" applyAlignment="1">
      <alignment horizontal="center" wrapText="1"/>
    </xf>
    <xf numFmtId="0" fontId="16" fillId="0" borderId="4" xfId="0" applyFont="1" applyBorder="1" applyAlignment="1">
      <alignment horizontal="center" wrapText="1"/>
    </xf>
    <xf numFmtId="0" fontId="16" fillId="0" borderId="6" xfId="0" applyFont="1" applyBorder="1" applyAlignment="1">
      <alignment horizontal="center" wrapText="1"/>
    </xf>
    <xf numFmtId="0" fontId="15" fillId="0" borderId="1" xfId="0" applyFont="1" applyFill="1" applyBorder="1" applyAlignment="1">
      <alignment horizontal="center" wrapText="1"/>
    </xf>
    <xf numFmtId="0" fontId="16" fillId="0" borderId="3" xfId="0" applyFont="1" applyFill="1" applyBorder="1" applyAlignment="1">
      <alignment horizontal="center" wrapText="1"/>
    </xf>
    <xf numFmtId="0" fontId="16" fillId="0" borderId="6" xfId="0" applyFont="1" applyFill="1" applyBorder="1" applyAlignment="1">
      <alignment horizontal="center" wrapText="1"/>
    </xf>
    <xf numFmtId="0" fontId="5" fillId="0" borderId="0" xfId="0" applyFont="1" applyBorder="1" applyAlignment="1">
      <alignment horizontal="center" vertical="center" wrapText="1"/>
    </xf>
    <xf numFmtId="0" fontId="0" fillId="0" borderId="0" xfId="0" applyBorder="1"/>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9" fillId="0" borderId="0" xfId="0" applyFont="1" applyAlignment="1">
      <alignment vertical="center"/>
    </xf>
    <xf numFmtId="0" fontId="5" fillId="0" borderId="0" xfId="0" applyFont="1" applyBorder="1" applyAlignment="1">
      <alignment vertical="center" wrapText="1"/>
    </xf>
    <xf numFmtId="0" fontId="16" fillId="0" borderId="0" xfId="0" applyFont="1" applyBorder="1" applyAlignment="1">
      <alignment horizontal="left" vertical="center"/>
    </xf>
    <xf numFmtId="0" fontId="19" fillId="0" borderId="0" xfId="0" applyFont="1" applyAlignment="1"/>
    <xf numFmtId="1" fontId="17" fillId="0" borderId="0" xfId="0" applyNumberFormat="1" applyFont="1"/>
    <xf numFmtId="0" fontId="17" fillId="0" borderId="0" xfId="0" applyFont="1" applyAlignment="1"/>
    <xf numFmtId="0" fontId="16" fillId="2" borderId="4" xfId="0" applyFont="1" applyFill="1" applyBorder="1" applyAlignment="1">
      <alignment horizontal="right" wrapText="1"/>
    </xf>
    <xf numFmtId="0" fontId="16" fillId="2" borderId="6" xfId="0" applyFont="1" applyFill="1" applyBorder="1" applyAlignment="1">
      <alignment horizontal="right" wrapText="1"/>
    </xf>
    <xf numFmtId="0" fontId="16" fillId="0" borderId="4" xfId="0" applyFont="1" applyBorder="1" applyAlignment="1">
      <alignment horizontal="right" wrapText="1"/>
    </xf>
    <xf numFmtId="3" fontId="16" fillId="0" borderId="4" xfId="0" applyNumberFormat="1" applyFont="1" applyBorder="1" applyAlignment="1">
      <alignment horizontal="right" wrapText="1"/>
    </xf>
    <xf numFmtId="1" fontId="16" fillId="0" borderId="4" xfId="0" applyNumberFormat="1" applyFont="1" applyBorder="1" applyAlignment="1">
      <alignment horizontal="right" wrapText="1"/>
    </xf>
    <xf numFmtId="0" fontId="16" fillId="0" borderId="6" xfId="0" applyFont="1" applyBorder="1" applyAlignment="1">
      <alignment horizontal="right" wrapText="1"/>
    </xf>
    <xf numFmtId="1" fontId="16" fillId="2" borderId="4" xfId="0" applyNumberFormat="1" applyFont="1" applyFill="1" applyBorder="1" applyAlignment="1">
      <alignment horizontal="right" wrapText="1"/>
    </xf>
    <xf numFmtId="0" fontId="16" fillId="0" borderId="3" xfId="0" applyFont="1" applyBorder="1" applyAlignment="1">
      <alignment horizontal="center" wrapText="1"/>
    </xf>
    <xf numFmtId="0" fontId="16" fillId="0" borderId="2" xfId="0" applyFont="1" applyBorder="1" applyAlignment="1">
      <alignment horizontal="left" wrapText="1"/>
    </xf>
    <xf numFmtId="0" fontId="16" fillId="2" borderId="2" xfId="0" applyFont="1" applyFill="1" applyBorder="1" applyAlignment="1">
      <alignment horizontal="left" wrapText="1"/>
    </xf>
    <xf numFmtId="0" fontId="16" fillId="2" borderId="1" xfId="0" applyFont="1" applyFill="1" applyBorder="1" applyAlignment="1">
      <alignment horizontal="right" wrapText="1"/>
    </xf>
    <xf numFmtId="0" fontId="16" fillId="0" borderId="4" xfId="0" applyFont="1" applyBorder="1" applyAlignment="1">
      <alignment horizontal="right" vertical="center" wrapText="1"/>
    </xf>
    <xf numFmtId="1" fontId="16" fillId="0" borderId="4" xfId="0" applyNumberFormat="1" applyFont="1" applyBorder="1" applyAlignment="1">
      <alignment horizontal="right" vertical="center" wrapText="1"/>
    </xf>
    <xf numFmtId="0" fontId="16" fillId="0" borderId="0" xfId="0" applyFont="1" applyBorder="1" applyAlignment="1">
      <alignment horizontal="right"/>
    </xf>
    <xf numFmtId="1" fontId="16" fillId="0" borderId="5" xfId="0" applyNumberFormat="1" applyFont="1" applyBorder="1" applyAlignment="1">
      <alignment horizontal="right" vertical="center" wrapText="1"/>
    </xf>
    <xf numFmtId="1" fontId="16" fillId="0" borderId="15" xfId="0" applyNumberFormat="1" applyFont="1" applyBorder="1" applyAlignment="1">
      <alignment horizontal="right"/>
    </xf>
    <xf numFmtId="1" fontId="16" fillId="0" borderId="1" xfId="0" applyNumberFormat="1" applyFont="1" applyBorder="1" applyAlignment="1">
      <alignment horizontal="right"/>
    </xf>
    <xf numFmtId="0" fontId="16" fillId="0" borderId="6" xfId="0" applyFont="1" applyBorder="1" applyAlignment="1">
      <alignment horizontal="left" wrapText="1"/>
    </xf>
    <xf numFmtId="0" fontId="16" fillId="0" borderId="11" xfId="0" applyFont="1" applyBorder="1" applyAlignment="1">
      <alignment wrapText="1"/>
    </xf>
    <xf numFmtId="0" fontId="16" fillId="0" borderId="5" xfId="0" applyFont="1" applyBorder="1" applyAlignment="1">
      <alignment wrapText="1"/>
    </xf>
    <xf numFmtId="0" fontId="16" fillId="0" borderId="12" xfId="0" applyFont="1" applyBorder="1" applyAlignment="1">
      <alignment wrapText="1"/>
    </xf>
    <xf numFmtId="0" fontId="16" fillId="0" borderId="0" xfId="0" applyFont="1" applyBorder="1"/>
    <xf numFmtId="0" fontId="16" fillId="0" borderId="8" xfId="0" applyFont="1" applyBorder="1"/>
    <xf numFmtId="0" fontId="16" fillId="2" borderId="2" xfId="0" applyFont="1" applyFill="1" applyBorder="1" applyAlignment="1">
      <alignment horizontal="center" wrapText="1"/>
    </xf>
    <xf numFmtId="3" fontId="16" fillId="2" borderId="1" xfId="0" applyNumberFormat="1" applyFont="1" applyFill="1" applyBorder="1" applyAlignment="1">
      <alignment horizontal="right" wrapText="1"/>
    </xf>
    <xf numFmtId="0" fontId="16" fillId="0" borderId="14" xfId="0" applyFont="1" applyBorder="1"/>
    <xf numFmtId="0" fontId="16" fillId="0" borderId="1" xfId="0" applyFont="1" applyFill="1" applyBorder="1" applyAlignment="1">
      <alignment horizontal="center" wrapText="1"/>
    </xf>
    <xf numFmtId="3" fontId="16" fillId="0" borderId="1" xfId="0" applyNumberFormat="1" applyFont="1" applyFill="1" applyBorder="1" applyAlignment="1">
      <alignment horizontal="right" wrapText="1"/>
    </xf>
    <xf numFmtId="3" fontId="16" fillId="0" borderId="3" xfId="0" applyNumberFormat="1" applyFont="1" applyFill="1" applyBorder="1" applyAlignment="1">
      <alignment horizontal="right" wrapText="1"/>
    </xf>
    <xf numFmtId="166" fontId="16" fillId="2" borderId="4" xfId="6" applyNumberFormat="1" applyFont="1" applyFill="1" applyBorder="1" applyAlignment="1">
      <alignment horizontal="right" wrapText="1"/>
    </xf>
    <xf numFmtId="166" fontId="16" fillId="0" borderId="5" xfId="6" applyNumberFormat="1" applyFont="1" applyBorder="1" applyAlignment="1">
      <alignment horizontal="right" wrapText="1"/>
    </xf>
    <xf numFmtId="166" fontId="16" fillId="0" borderId="1" xfId="6" applyNumberFormat="1" applyFont="1" applyBorder="1" applyAlignment="1">
      <alignment horizontal="right" wrapText="1"/>
    </xf>
    <xf numFmtId="1" fontId="16" fillId="0" borderId="11" xfId="0" applyNumberFormat="1" applyFont="1" applyBorder="1" applyAlignment="1">
      <alignment wrapText="1"/>
    </xf>
    <xf numFmtId="164" fontId="20" fillId="0" borderId="7" xfId="0" applyNumberFormat="1" applyFont="1" applyFill="1" applyBorder="1" applyAlignment="1">
      <alignment vertical="center" wrapText="1"/>
    </xf>
    <xf numFmtId="3" fontId="15" fillId="2" borderId="1" xfId="0" applyNumberFormat="1" applyFont="1" applyFill="1" applyBorder="1" applyAlignment="1">
      <alignment horizontal="right" wrapText="1"/>
    </xf>
    <xf numFmtId="0" fontId="15" fillId="3" borderId="0" xfId="0" applyFont="1" applyFill="1" applyAlignment="1">
      <alignment vertical="center"/>
    </xf>
    <xf numFmtId="0" fontId="23" fillId="0" borderId="0" xfId="0" applyFont="1" applyAlignment="1">
      <alignment horizontal="justify" vertical="center" wrapText="1"/>
    </xf>
    <xf numFmtId="0" fontId="3" fillId="0" borderId="0" xfId="7"/>
    <xf numFmtId="0" fontId="3" fillId="0" borderId="0" xfId="7" applyAlignment="1">
      <alignment horizontal="justify" vertical="center"/>
    </xf>
    <xf numFmtId="0" fontId="3" fillId="0" borderId="0" xfId="7" applyFill="1" applyBorder="1" applyAlignment="1">
      <alignment horizontal="justify" vertical="center"/>
    </xf>
    <xf numFmtId="0" fontId="16" fillId="0" borderId="9" xfId="0" applyFont="1" applyBorder="1" applyAlignment="1">
      <alignment horizontal="center"/>
    </xf>
    <xf numFmtId="0" fontId="16" fillId="0" borderId="10" xfId="0" applyFont="1" applyBorder="1" applyAlignment="1">
      <alignment horizontal="center"/>
    </xf>
    <xf numFmtId="0" fontId="19" fillId="0" borderId="7" xfId="0" applyFont="1" applyBorder="1" applyAlignment="1">
      <alignment vertical="center" wrapText="1"/>
    </xf>
    <xf numFmtId="0" fontId="15" fillId="0" borderId="7"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7" xfId="0" applyFont="1" applyBorder="1" applyAlignment="1">
      <alignment vertical="center" wrapText="1"/>
    </xf>
    <xf numFmtId="0" fontId="16" fillId="0" borderId="7" xfId="0" applyFont="1" applyBorder="1" applyAlignment="1">
      <alignment horizontal="center" vertical="center" wrapText="1"/>
    </xf>
    <xf numFmtId="0" fontId="18" fillId="0" borderId="7" xfId="0" applyFont="1" applyBorder="1" applyAlignment="1">
      <alignment vertical="center" wrapText="1"/>
    </xf>
    <xf numFmtId="0" fontId="17" fillId="0" borderId="13" xfId="0" applyFont="1" applyBorder="1" applyAlignment="1"/>
    <xf numFmtId="0" fontId="0" fillId="0" borderId="13" xfId="0" applyBorder="1" applyAlignment="1"/>
    <xf numFmtId="0" fontId="19" fillId="0" borderId="0" xfId="0" applyFont="1" applyBorder="1" applyAlignment="1">
      <alignment horizontal="left" vertical="center" wrapText="1"/>
    </xf>
    <xf numFmtId="0" fontId="16" fillId="0" borderId="6" xfId="0" applyFont="1" applyBorder="1" applyAlignment="1">
      <alignment horizontal="center" wrapText="1"/>
    </xf>
    <xf numFmtId="0" fontId="16" fillId="0" borderId="11" xfId="0" applyFont="1" applyBorder="1" applyAlignment="1">
      <alignment horizontal="center" wrapText="1"/>
    </xf>
    <xf numFmtId="0" fontId="16" fillId="0" borderId="3" xfId="0" applyFont="1" applyBorder="1" applyAlignment="1">
      <alignment horizontal="center" wrapText="1"/>
    </xf>
  </cellXfs>
  <cellStyles count="8">
    <cellStyle name="Comma" xfId="6" builtinId="3"/>
    <cellStyle name="Followed Hyperlink" xfId="2" builtinId="9" hidden="1"/>
    <cellStyle name="Hyperlink" xfId="1" builtinId="8" hidden="1"/>
    <cellStyle name="Hyperlink" xfId="7" builtinId="8"/>
    <cellStyle name="Hyperlink 2" xfId="5"/>
    <cellStyle name="Normal" xfId="0" builtinId="0"/>
    <cellStyle name="Normal 2" xfId="3"/>
    <cellStyle name="Normal 3" xfId="4"/>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di.org.uk/publications/10093-G20-subsidies-oil-gas-and-coal-production-France" TargetMode="External"/><Relationship Id="rId1" Type="http://schemas.openxmlformats.org/officeDocument/2006/relationships/hyperlink" Target="http://www.odi.org/empty-promis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irs.gov/Individuals/International-Taxpayers/Yearly-Average-Currency-Exchange-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tabSelected="1" topLeftCell="B1" workbookViewId="0">
      <selection activeCell="B7" sqref="B7"/>
    </sheetView>
  </sheetViews>
  <sheetFormatPr defaultColWidth="8.75" defaultRowHeight="12.75" x14ac:dyDescent="0.2"/>
  <cols>
    <col min="1" max="1" width="8.75" style="10"/>
    <col min="2" max="2" width="112.75" style="10" customWidth="1"/>
    <col min="3" max="16384" width="8.75" style="10"/>
  </cols>
  <sheetData>
    <row r="1" spans="2:2" ht="36.75" customHeight="1" x14ac:dyDescent="0.2">
      <c r="B1" s="83" t="s">
        <v>123</v>
      </c>
    </row>
    <row r="3" spans="2:2" ht="38.25" x14ac:dyDescent="0.2">
      <c r="B3" s="84" t="s">
        <v>125</v>
      </c>
    </row>
    <row r="4" spans="2:2" ht="51" x14ac:dyDescent="0.2">
      <c r="B4" s="11" t="s">
        <v>122</v>
      </c>
    </row>
    <row r="5" spans="2:2" ht="25.5" x14ac:dyDescent="0.2">
      <c r="B5" s="11" t="s">
        <v>114</v>
      </c>
    </row>
    <row r="7" spans="2:2" ht="15.75" x14ac:dyDescent="0.25">
      <c r="B7" s="85" t="s">
        <v>124</v>
      </c>
    </row>
    <row r="8" spans="2:2" ht="15.75" x14ac:dyDescent="0.25">
      <c r="B8" s="85" t="s">
        <v>121</v>
      </c>
    </row>
    <row r="10" spans="2:2" x14ac:dyDescent="0.2">
      <c r="B10" s="12" t="s">
        <v>115</v>
      </c>
    </row>
    <row r="11" spans="2:2" ht="15.75" x14ac:dyDescent="0.2">
      <c r="B11" s="86" t="s">
        <v>116</v>
      </c>
    </row>
    <row r="12" spans="2:2" ht="15.75" x14ac:dyDescent="0.2">
      <c r="B12" s="87" t="s">
        <v>117</v>
      </c>
    </row>
    <row r="13" spans="2:2" ht="15.75" x14ac:dyDescent="0.2">
      <c r="B13" s="14" t="s">
        <v>118</v>
      </c>
    </row>
    <row r="14" spans="2:2" ht="15.75" x14ac:dyDescent="0.2">
      <c r="B14" s="14" t="s">
        <v>119</v>
      </c>
    </row>
    <row r="15" spans="2:2" ht="15.75" x14ac:dyDescent="0.2">
      <c r="B15" s="14" t="s">
        <v>120</v>
      </c>
    </row>
    <row r="16" spans="2:2" ht="15.75" x14ac:dyDescent="0.2">
      <c r="B16" s="13"/>
    </row>
  </sheetData>
  <phoneticPr fontId="9" type="noConversion"/>
  <hyperlinks>
    <hyperlink ref="B11" location="'National Subsidies'!A1" display="National subsidies"/>
    <hyperlink ref="B12" location="'SOE Investment'!A1" display="SOE investment"/>
    <hyperlink ref="B13" location="PF_Summary!A1" display="Public finance (summary)"/>
    <hyperlink ref="B14" location="PF_Domestic_Full!A1" display="Public finance (domestic - full)"/>
    <hyperlink ref="B15" location="PF_International_Full!A1" display="Public finance (international - full)"/>
    <hyperlink ref="B7" r:id="rId1" display="Read the full report: www.odi.org/empty-promises  "/>
    <hyperlink ref="B8" r:id="rId2"/>
  </hyperlinks>
  <pageMargins left="0.7" right="0.7" top="0.75" bottom="0.75" header="0.3" footer="0.3"/>
  <pageSetup paperSize="9" orientation="portrait" r:id="rId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0"/>
  <sheetViews>
    <sheetView workbookViewId="0"/>
  </sheetViews>
  <sheetFormatPr defaultColWidth="11" defaultRowHeight="12.75" x14ac:dyDescent="0.2"/>
  <cols>
    <col min="1" max="1" width="19.75" style="15" customWidth="1"/>
    <col min="2" max="3" width="11" style="15"/>
    <col min="4" max="4" width="12.75" style="15" customWidth="1"/>
    <col min="5" max="7" width="11" style="15"/>
    <col min="8" max="8" width="61.75" style="15" customWidth="1"/>
    <col min="9" max="16384" width="11" style="15"/>
  </cols>
  <sheetData>
    <row r="1" spans="1:11" x14ac:dyDescent="0.2">
      <c r="A1" s="30" t="s">
        <v>62</v>
      </c>
    </row>
    <row r="3" spans="1:11" ht="36" customHeight="1" x14ac:dyDescent="0.2">
      <c r="A3" s="93" t="s">
        <v>88</v>
      </c>
      <c r="B3" s="93" t="s">
        <v>89</v>
      </c>
      <c r="C3" s="93" t="s">
        <v>90</v>
      </c>
      <c r="D3" s="95" t="s">
        <v>91</v>
      </c>
      <c r="E3" s="95" t="s">
        <v>92</v>
      </c>
      <c r="F3" s="93" t="s">
        <v>87</v>
      </c>
      <c r="G3" s="93" t="s">
        <v>93</v>
      </c>
      <c r="I3" s="88" t="s">
        <v>77</v>
      </c>
      <c r="J3" s="89"/>
    </row>
    <row r="4" spans="1:11" x14ac:dyDescent="0.2">
      <c r="A4" s="93"/>
      <c r="B4" s="93"/>
      <c r="C4" s="93"/>
      <c r="D4" s="95"/>
      <c r="E4" s="95"/>
      <c r="F4" s="93"/>
      <c r="G4" s="93"/>
      <c r="I4" s="16">
        <v>2013</v>
      </c>
      <c r="J4" s="16">
        <v>2014</v>
      </c>
    </row>
    <row r="5" spans="1:11" x14ac:dyDescent="0.2">
      <c r="A5" s="90" t="s">
        <v>94</v>
      </c>
      <c r="B5" s="90"/>
      <c r="C5" s="90"/>
      <c r="D5" s="90"/>
      <c r="E5" s="90"/>
      <c r="F5" s="90"/>
      <c r="G5" s="90"/>
      <c r="I5" s="17">
        <v>0.78300000000000003</v>
      </c>
      <c r="J5" s="17">
        <v>0.78400000000000003</v>
      </c>
      <c r="K5" s="18" t="s">
        <v>78</v>
      </c>
    </row>
    <row r="6" spans="1:11" ht="25.5" x14ac:dyDescent="0.2">
      <c r="A6" s="19" t="s">
        <v>45</v>
      </c>
      <c r="B6" s="19" t="s">
        <v>79</v>
      </c>
      <c r="C6" s="20" t="s">
        <v>81</v>
      </c>
      <c r="D6" s="22">
        <v>3.8314176245210727</v>
      </c>
      <c r="E6" s="22">
        <v>3.8265306122448979</v>
      </c>
      <c r="F6" s="21">
        <f t="shared" ref="F6:F16" si="0">AVERAGE(D6:E6)</f>
        <v>3.8289741183829853</v>
      </c>
      <c r="G6" s="20" t="s">
        <v>46</v>
      </c>
      <c r="H6" s="15" t="s">
        <v>100</v>
      </c>
    </row>
    <row r="7" spans="1:11" ht="43.5" customHeight="1" x14ac:dyDescent="0.2">
      <c r="A7" s="94" t="s">
        <v>86</v>
      </c>
      <c r="B7" s="94" t="s">
        <v>79</v>
      </c>
      <c r="C7" s="20" t="s">
        <v>81</v>
      </c>
      <c r="D7" s="22">
        <v>46.998789272030649</v>
      </c>
      <c r="E7" s="22">
        <v>57.644188775510202</v>
      </c>
      <c r="F7" s="21">
        <f t="shared" si="0"/>
        <v>52.321489023770425</v>
      </c>
      <c r="G7" s="94" t="s">
        <v>44</v>
      </c>
      <c r="H7" s="96" t="s">
        <v>100</v>
      </c>
    </row>
    <row r="8" spans="1:11" ht="38.25" x14ac:dyDescent="0.2">
      <c r="A8" s="94"/>
      <c r="B8" s="94"/>
      <c r="C8" s="20" t="s">
        <v>82</v>
      </c>
      <c r="D8" s="22">
        <v>0.46533453065134095</v>
      </c>
      <c r="E8" s="22">
        <v>0.5707345742984693</v>
      </c>
      <c r="F8" s="21">
        <f t="shared" si="0"/>
        <v>0.51803455247490515</v>
      </c>
      <c r="G8" s="94"/>
      <c r="H8" s="97"/>
    </row>
    <row r="9" spans="1:11" x14ac:dyDescent="0.2">
      <c r="A9" s="94"/>
      <c r="B9" s="94"/>
      <c r="C9" s="20" t="s">
        <v>83</v>
      </c>
      <c r="D9" s="22">
        <v>5.5281743295019155</v>
      </c>
      <c r="E9" s="22">
        <v>6.7803265306122444</v>
      </c>
      <c r="F9" s="21">
        <f t="shared" si="0"/>
        <v>6.1542504300570799</v>
      </c>
      <c r="G9" s="94"/>
      <c r="H9" s="97"/>
    </row>
    <row r="10" spans="1:11" ht="25.5" x14ac:dyDescent="0.2">
      <c r="A10" s="94"/>
      <c r="B10" s="94"/>
      <c r="C10" s="20" t="s">
        <v>84</v>
      </c>
      <c r="D10" s="22">
        <v>9.0274897828863345</v>
      </c>
      <c r="E10" s="22">
        <v>11.07225</v>
      </c>
      <c r="F10" s="21">
        <f t="shared" si="0"/>
        <v>10.049869891443167</v>
      </c>
      <c r="G10" s="94"/>
      <c r="H10" s="97"/>
    </row>
    <row r="11" spans="1:11" ht="25.5" x14ac:dyDescent="0.2">
      <c r="A11" s="94"/>
      <c r="B11" s="94"/>
      <c r="C11" s="20" t="s">
        <v>85</v>
      </c>
      <c r="D11" s="22">
        <v>2.1033121008939974</v>
      </c>
      <c r="E11" s="22">
        <v>2.5797201849489793</v>
      </c>
      <c r="F11" s="21">
        <f t="shared" si="0"/>
        <v>2.3415161429214884</v>
      </c>
      <c r="G11" s="94"/>
      <c r="H11" s="97"/>
    </row>
    <row r="12" spans="1:11" x14ac:dyDescent="0.2">
      <c r="A12" s="94"/>
      <c r="B12" s="94"/>
      <c r="C12" s="20" t="s">
        <v>43</v>
      </c>
      <c r="D12" s="22">
        <v>8.6738358876117481</v>
      </c>
      <c r="E12" s="22">
        <v>10.638492346938776</v>
      </c>
      <c r="F12" s="21">
        <f t="shared" si="0"/>
        <v>9.6561641172752619</v>
      </c>
      <c r="G12" s="94"/>
      <c r="H12" s="97"/>
    </row>
    <row r="13" spans="1:11" x14ac:dyDescent="0.2">
      <c r="A13" s="94" t="s">
        <v>38</v>
      </c>
      <c r="B13" s="94" t="s">
        <v>79</v>
      </c>
      <c r="C13" s="20" t="s">
        <v>39</v>
      </c>
      <c r="D13" s="22">
        <v>9.0569115181992343E-2</v>
      </c>
      <c r="E13" s="22">
        <v>6.7840197504783165E-2</v>
      </c>
      <c r="F13" s="21">
        <f t="shared" si="0"/>
        <v>7.9204656343387747E-2</v>
      </c>
      <c r="G13" s="94" t="s">
        <v>42</v>
      </c>
      <c r="H13" s="96" t="s">
        <v>100</v>
      </c>
    </row>
    <row r="14" spans="1:11" x14ac:dyDescent="0.2">
      <c r="A14" s="94"/>
      <c r="B14" s="94"/>
      <c r="C14" s="20" t="s">
        <v>40</v>
      </c>
      <c r="D14" s="22">
        <v>3.5539780890804597E-2</v>
      </c>
      <c r="E14" s="22">
        <v>2.6620837153220663E-2</v>
      </c>
      <c r="F14" s="21">
        <f t="shared" si="0"/>
        <v>3.1080309022012628E-2</v>
      </c>
      <c r="G14" s="94"/>
      <c r="H14" s="97"/>
    </row>
    <row r="15" spans="1:11" ht="25.5" x14ac:dyDescent="0.2">
      <c r="A15" s="94"/>
      <c r="B15" s="94"/>
      <c r="C15" s="20" t="s">
        <v>41</v>
      </c>
      <c r="D15" s="22">
        <v>0.25909646392081737</v>
      </c>
      <c r="E15" s="22">
        <v>0.19407449776785712</v>
      </c>
      <c r="F15" s="21">
        <f t="shared" si="0"/>
        <v>0.22658548084433724</v>
      </c>
      <c r="G15" s="94"/>
      <c r="H15" s="97"/>
    </row>
    <row r="16" spans="1:11" x14ac:dyDescent="0.2">
      <c r="A16" s="94"/>
      <c r="B16" s="94"/>
      <c r="C16" s="20" t="s">
        <v>43</v>
      </c>
      <c r="D16" s="22">
        <v>4.7233515325670492</v>
      </c>
      <c r="E16" s="22">
        <v>3.5379952168367348</v>
      </c>
      <c r="F16" s="21">
        <f t="shared" si="0"/>
        <v>4.1306733747018924</v>
      </c>
      <c r="G16" s="94"/>
      <c r="H16" s="97"/>
    </row>
    <row r="17" spans="1:8" x14ac:dyDescent="0.2">
      <c r="A17" s="90" t="s">
        <v>52</v>
      </c>
      <c r="B17" s="90"/>
      <c r="C17" s="90"/>
      <c r="D17" s="90"/>
      <c r="E17" s="90"/>
      <c r="F17" s="90"/>
      <c r="G17" s="90"/>
    </row>
    <row r="18" spans="1:8" ht="63.75" x14ac:dyDescent="0.2">
      <c r="A18" s="20" t="s">
        <v>63</v>
      </c>
      <c r="B18" s="19" t="s">
        <v>80</v>
      </c>
      <c r="C18" s="20" t="s">
        <v>47</v>
      </c>
      <c r="D18" s="22">
        <f>180.07662835249/5</f>
        <v>36.015325670498001</v>
      </c>
      <c r="E18" s="22">
        <f>173.469387755102/5</f>
        <v>34.6938775510204</v>
      </c>
      <c r="F18" s="21">
        <f>AVERAGE(D18:E18)</f>
        <v>35.354601610759204</v>
      </c>
      <c r="G18" s="20" t="s">
        <v>48</v>
      </c>
      <c r="H18" s="29" t="s">
        <v>101</v>
      </c>
    </row>
    <row r="19" spans="1:8" x14ac:dyDescent="0.2">
      <c r="A19" s="92" t="s">
        <v>49</v>
      </c>
      <c r="B19" s="92"/>
      <c r="C19" s="92"/>
      <c r="D19" s="22">
        <f>SUM(D6+D7+D8+D9+D10+D11+D12+D13+D14+D15+D16+D18)</f>
        <v>117.75223609115572</v>
      </c>
      <c r="E19" s="22">
        <f>SUM(E6+E7+E8+E9+E10+E11+E12+E13+E14+E15+E16+E18)</f>
        <v>131.63265132483656</v>
      </c>
      <c r="F19" s="23">
        <f>AVERAGE(D19:E19)</f>
        <v>124.69244370799615</v>
      </c>
      <c r="G19" s="24"/>
      <c r="H19" s="25"/>
    </row>
    <row r="20" spans="1:8" s="28" customFormat="1" x14ac:dyDescent="0.2">
      <c r="A20" s="91" t="s">
        <v>50</v>
      </c>
      <c r="B20" s="91"/>
      <c r="C20" s="91"/>
      <c r="D20" s="81">
        <f>D19*I5</f>
        <v>92.200000859374938</v>
      </c>
      <c r="E20" s="81">
        <f>E19*J5</f>
        <v>103.19999863867187</v>
      </c>
      <c r="F20" s="26">
        <f>AVERAGE(D20:E20)</f>
        <v>97.699999749023405</v>
      </c>
      <c r="G20" s="27"/>
    </row>
  </sheetData>
  <mergeCells count="20">
    <mergeCell ref="B7:B12"/>
    <mergeCell ref="B13:B16"/>
    <mergeCell ref="H7:H12"/>
    <mergeCell ref="H13:H16"/>
    <mergeCell ref="I3:J3"/>
    <mergeCell ref="A17:G17"/>
    <mergeCell ref="A20:C20"/>
    <mergeCell ref="A19:C19"/>
    <mergeCell ref="G3:G4"/>
    <mergeCell ref="A5:G5"/>
    <mergeCell ref="A7:A12"/>
    <mergeCell ref="G7:G12"/>
    <mergeCell ref="A13:A16"/>
    <mergeCell ref="G13:G16"/>
    <mergeCell ref="A3:A4"/>
    <mergeCell ref="B3:B4"/>
    <mergeCell ref="C3:C4"/>
    <mergeCell ref="F3:F4"/>
    <mergeCell ref="D3:D4"/>
    <mergeCell ref="E3:E4"/>
  </mergeCells>
  <phoneticPr fontId="9" type="noConversion"/>
  <hyperlinks>
    <hyperlink ref="K5" r:id="rId1"/>
  </hyperlinks>
  <pageMargins left="0.75" right="0.75" top="1" bottom="1" header="0.5" footer="0.5"/>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sqref="A1:H1"/>
    </sheetView>
  </sheetViews>
  <sheetFormatPr defaultColWidth="9" defaultRowHeight="15" x14ac:dyDescent="0.25"/>
  <cols>
    <col min="1" max="1" width="9" style="4"/>
    <col min="2" max="2" width="84.25" style="4" customWidth="1"/>
    <col min="3" max="3" width="27.5" style="4" customWidth="1"/>
    <col min="4" max="4" width="43.75" style="4" customWidth="1"/>
    <col min="5" max="5" width="26.25" style="4" customWidth="1"/>
    <col min="6" max="6" width="14.75" style="4" customWidth="1"/>
    <col min="7" max="7" width="15.5" style="4" customWidth="1"/>
    <col min="8" max="8" width="10.75" style="4" customWidth="1"/>
    <col min="9" max="16384" width="9" style="4"/>
  </cols>
  <sheetData>
    <row r="1" spans="1:9" x14ac:dyDescent="0.25">
      <c r="A1" s="98" t="s">
        <v>64</v>
      </c>
      <c r="B1" s="98"/>
      <c r="C1" s="98"/>
      <c r="D1" s="98"/>
      <c r="E1" s="98"/>
      <c r="F1" s="98"/>
      <c r="G1" s="98"/>
      <c r="H1" s="98"/>
    </row>
    <row r="2" spans="1:9" x14ac:dyDescent="0.25">
      <c r="B2" s="5"/>
    </row>
    <row r="3" spans="1:9" ht="110.25" x14ac:dyDescent="0.25">
      <c r="B3" s="9" t="s">
        <v>65</v>
      </c>
      <c r="C3" s="1"/>
      <c r="D3" s="1"/>
      <c r="E3" s="1"/>
      <c r="F3" s="1"/>
      <c r="G3" s="1"/>
      <c r="H3" s="1"/>
      <c r="I3" s="1"/>
    </row>
    <row r="4" spans="1:9" x14ac:dyDescent="0.25">
      <c r="B4" s="1"/>
      <c r="C4" s="1"/>
      <c r="D4" s="1"/>
      <c r="E4" s="1"/>
      <c r="F4" s="1"/>
      <c r="G4" s="1"/>
      <c r="H4" s="1"/>
      <c r="I4" s="1"/>
    </row>
    <row r="5" spans="1:9" x14ac:dyDescent="0.25">
      <c r="B5" s="3"/>
    </row>
    <row r="6" spans="1:9" x14ac:dyDescent="0.25">
      <c r="B6" s="3"/>
    </row>
    <row r="7" spans="1:9" x14ac:dyDescent="0.25">
      <c r="B7" s="3"/>
    </row>
    <row r="8" spans="1:9" x14ac:dyDescent="0.25">
      <c r="B8" s="3"/>
    </row>
    <row r="9" spans="1:9" x14ac:dyDescent="0.25">
      <c r="B9" s="3"/>
      <c r="I9" s="6"/>
    </row>
    <row r="10" spans="1:9" x14ac:dyDescent="0.25">
      <c r="B10" s="3"/>
      <c r="I10" s="6"/>
    </row>
    <row r="11" spans="1:9" x14ac:dyDescent="0.25">
      <c r="B11" s="3"/>
    </row>
    <row r="12" spans="1:9" x14ac:dyDescent="0.25">
      <c r="B12" s="3"/>
    </row>
    <row r="13" spans="1:9" x14ac:dyDescent="0.25">
      <c r="B13" s="3"/>
    </row>
    <row r="14" spans="1:9" x14ac:dyDescent="0.25">
      <c r="B14" s="3"/>
    </row>
    <row r="16" spans="1:9" x14ac:dyDescent="0.25">
      <c r="F16" s="7"/>
      <c r="G16" s="7"/>
      <c r="H16" s="2"/>
    </row>
    <row r="23" spans="6:8" x14ac:dyDescent="0.25">
      <c r="F23" s="8"/>
      <c r="G23" s="8"/>
      <c r="H23" s="8"/>
    </row>
    <row r="24" spans="6:8" x14ac:dyDescent="0.25">
      <c r="F24" s="8"/>
      <c r="G24" s="8"/>
      <c r="H24" s="8"/>
    </row>
    <row r="25" spans="6:8" x14ac:dyDescent="0.25">
      <c r="F25" s="8"/>
      <c r="G25" s="8"/>
      <c r="H25" s="8"/>
    </row>
    <row r="26" spans="6:8" x14ac:dyDescent="0.25">
      <c r="F26" s="8"/>
      <c r="G26" s="8"/>
      <c r="H26" s="8"/>
    </row>
  </sheetData>
  <mergeCells count="1">
    <mergeCell ref="A1:H1"/>
  </mergeCells>
  <phoneticPr fontId="9"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11" defaultRowHeight="12.75" x14ac:dyDescent="0.2"/>
  <cols>
    <col min="1" max="1" width="14.5" style="15" customWidth="1"/>
    <col min="2" max="4" width="11" style="15"/>
    <col min="5" max="5" width="10.75" style="15" customWidth="1"/>
    <col min="6" max="6" width="11" style="15"/>
    <col min="7" max="7" width="11.75" style="15" bestFit="1" customWidth="1"/>
    <col min="8" max="16384" width="11" style="15"/>
  </cols>
  <sheetData>
    <row r="1" spans="1:9" x14ac:dyDescent="0.2">
      <c r="A1" s="42" t="s">
        <v>71</v>
      </c>
    </row>
    <row r="2" spans="1:9" ht="13.5" thickBot="1" x14ac:dyDescent="0.25"/>
    <row r="3" spans="1:9" ht="64.150000000000006" customHeight="1" thickBot="1" x14ac:dyDescent="0.25">
      <c r="A3" s="31" t="s">
        <v>29</v>
      </c>
      <c r="B3" s="32" t="s">
        <v>66</v>
      </c>
      <c r="C3" s="32" t="s">
        <v>67</v>
      </c>
      <c r="D3" s="32" t="s">
        <v>68</v>
      </c>
      <c r="E3" s="32" t="s">
        <v>69</v>
      </c>
      <c r="F3" s="35" t="s">
        <v>70</v>
      </c>
      <c r="G3" s="31" t="s">
        <v>8</v>
      </c>
      <c r="H3" s="31" t="s">
        <v>4</v>
      </c>
    </row>
    <row r="4" spans="1:9" ht="13.5" thickBot="1" x14ac:dyDescent="0.25">
      <c r="A4" s="99" t="s">
        <v>30</v>
      </c>
      <c r="B4" s="100"/>
      <c r="C4" s="100"/>
      <c r="D4" s="100"/>
      <c r="E4" s="100"/>
      <c r="F4" s="100"/>
      <c r="G4" s="100"/>
      <c r="H4" s="101"/>
    </row>
    <row r="5" spans="1:9" ht="13.5" thickBot="1" x14ac:dyDescent="0.25">
      <c r="A5" s="56" t="s">
        <v>97</v>
      </c>
      <c r="B5" s="33"/>
      <c r="C5" s="33"/>
      <c r="D5" s="33"/>
      <c r="E5" s="33"/>
      <c r="F5" s="33"/>
      <c r="G5" s="34"/>
      <c r="H5" s="55"/>
    </row>
    <row r="6" spans="1:9" ht="37.15" customHeight="1" thickBot="1" x14ac:dyDescent="0.25">
      <c r="A6" s="57" t="s">
        <v>5</v>
      </c>
      <c r="B6" s="48">
        <v>0</v>
      </c>
      <c r="C6" s="48">
        <v>0</v>
      </c>
      <c r="D6" s="48">
        <v>0</v>
      </c>
      <c r="E6" s="48">
        <v>0</v>
      </c>
      <c r="F6" s="49">
        <v>0</v>
      </c>
      <c r="G6" s="48">
        <v>0</v>
      </c>
      <c r="H6" s="58">
        <v>0</v>
      </c>
    </row>
    <row r="7" spans="1:9" ht="13.5" thickBot="1" x14ac:dyDescent="0.25">
      <c r="A7" s="99" t="s">
        <v>31</v>
      </c>
      <c r="B7" s="100"/>
      <c r="C7" s="100"/>
      <c r="D7" s="100"/>
      <c r="E7" s="100"/>
      <c r="F7" s="100"/>
      <c r="G7" s="100"/>
      <c r="H7" s="101"/>
    </row>
    <row r="8" spans="1:9" ht="13.5" thickBot="1" x14ac:dyDescent="0.25">
      <c r="A8" s="56" t="s">
        <v>98</v>
      </c>
      <c r="B8" s="59">
        <v>0</v>
      </c>
      <c r="C8" s="60">
        <f>(PF_International_Full!G6+PF_International_Full!G7)/1000000</f>
        <v>171.73124000000001</v>
      </c>
      <c r="D8" s="60">
        <f>(PF_International_Full!G4+PF_International_Full!G5)/1000000</f>
        <v>258.99143199999997</v>
      </c>
      <c r="E8" s="60">
        <f>(PF_International_Full!H7+PF_International_Full!G8+PF_International_Full!G9+PF_International_Full!G10+PF_International_Full!G11+PF_International_Full!G12)/1000000</f>
        <v>605.18112900000006</v>
      </c>
      <c r="F8" s="61"/>
      <c r="G8" s="62">
        <f>B8+C8+D8+E8</f>
        <v>1035.9038009999999</v>
      </c>
      <c r="H8" s="63">
        <f>G8/2</f>
        <v>517.95190049999997</v>
      </c>
    </row>
    <row r="9" spans="1:9" ht="13.5" thickBot="1" x14ac:dyDescent="0.25">
      <c r="A9" s="56" t="s">
        <v>96</v>
      </c>
      <c r="B9" s="50"/>
      <c r="C9" s="51"/>
      <c r="D9" s="50"/>
      <c r="E9" s="52">
        <f>(PF_International_Full!G13+PF_International_Full!G14)/1000000</f>
        <v>104.85696040868456</v>
      </c>
      <c r="F9" s="53"/>
      <c r="G9" s="62">
        <f>B9+C9+D9+E9</f>
        <v>104.85696040868456</v>
      </c>
      <c r="H9" s="64">
        <f>G9/2</f>
        <v>52.428480204342279</v>
      </c>
      <c r="I9" s="46">
        <f>H8+H9</f>
        <v>570.3803807043422</v>
      </c>
    </row>
    <row r="10" spans="1:9" ht="39" thickBot="1" x14ac:dyDescent="0.25">
      <c r="A10" s="65" t="s">
        <v>99</v>
      </c>
      <c r="B10" s="80">
        <f>(308885*2)/1000000</f>
        <v>0.61777000000000004</v>
      </c>
      <c r="C10" s="80">
        <f>(24623667.8518*2)/1000000</f>
        <v>49.247335703599994</v>
      </c>
      <c r="D10" s="80">
        <f>(187399009.1292*2)/1000000</f>
        <v>374.79801825840002</v>
      </c>
      <c r="E10" s="80">
        <f>(599230897.333675*2)/1000000</f>
        <v>1198.46179466735</v>
      </c>
      <c r="F10" s="66"/>
      <c r="G10" s="78">
        <f>SUM(B10:F10)</f>
        <v>1623.1249186293498</v>
      </c>
      <c r="H10" s="79">
        <v>812</v>
      </c>
    </row>
    <row r="11" spans="1:9" ht="28.9" customHeight="1" thickBot="1" x14ac:dyDescent="0.25">
      <c r="A11" s="57" t="s">
        <v>6</v>
      </c>
      <c r="B11" s="54">
        <f>SUM(B8:B10)</f>
        <v>0.61777000000000004</v>
      </c>
      <c r="C11" s="54">
        <f t="shared" ref="C11:H11" si="0">SUM(C8:C10)</f>
        <v>220.9785757036</v>
      </c>
      <c r="D11" s="54">
        <f t="shared" si="0"/>
        <v>633.78945025839994</v>
      </c>
      <c r="E11" s="54">
        <f t="shared" si="0"/>
        <v>1908.4998840760345</v>
      </c>
      <c r="F11" s="54">
        <f t="shared" si="0"/>
        <v>0</v>
      </c>
      <c r="G11" s="77">
        <f t="shared" si="0"/>
        <v>2763.8856800380345</v>
      </c>
      <c r="H11" s="77">
        <f t="shared" si="0"/>
        <v>1382.3803807043423</v>
      </c>
    </row>
    <row r="12" spans="1:9" ht="16.149999999999999" customHeight="1" thickBot="1" x14ac:dyDescent="0.25">
      <c r="A12" s="68"/>
      <c r="B12" s="67"/>
      <c r="C12" s="67"/>
      <c r="D12" s="67"/>
      <c r="E12" s="67"/>
      <c r="F12" s="66"/>
      <c r="G12" s="69"/>
      <c r="H12" s="70"/>
    </row>
    <row r="13" spans="1:9" ht="31.9" customHeight="1" thickBot="1" x14ac:dyDescent="0.25">
      <c r="A13" s="71" t="s">
        <v>7</v>
      </c>
      <c r="B13" s="72">
        <f t="shared" ref="B13:F13" si="1">B6+B11</f>
        <v>0.61777000000000004</v>
      </c>
      <c r="C13" s="72">
        <f t="shared" si="1"/>
        <v>220.9785757036</v>
      </c>
      <c r="D13" s="72">
        <f t="shared" si="1"/>
        <v>633.78945025839994</v>
      </c>
      <c r="E13" s="72">
        <f t="shared" si="1"/>
        <v>1908.4998840760345</v>
      </c>
      <c r="F13" s="72">
        <f t="shared" si="1"/>
        <v>0</v>
      </c>
      <c r="G13" s="72">
        <f>G6+G11</f>
        <v>2763.8856800380345</v>
      </c>
      <c r="H13" s="82">
        <f>H6+H11</f>
        <v>1382.3803807043423</v>
      </c>
    </row>
    <row r="14" spans="1:9" ht="13.5" thickBot="1" x14ac:dyDescent="0.25">
      <c r="A14" s="73"/>
      <c r="B14" s="69"/>
      <c r="C14" s="69"/>
      <c r="D14" s="69"/>
      <c r="E14" s="69"/>
      <c r="F14" s="69"/>
      <c r="G14" s="69"/>
      <c r="H14" s="70"/>
    </row>
    <row r="15" spans="1:9" ht="26.25" thickBot="1" x14ac:dyDescent="0.25">
      <c r="A15" s="74" t="s">
        <v>51</v>
      </c>
      <c r="B15" s="36"/>
      <c r="C15" s="36"/>
      <c r="D15" s="36"/>
      <c r="E15" s="36"/>
      <c r="F15" s="37"/>
      <c r="G15" s="75">
        <f>G13*AVERAGE('National Subsidies'!$I$5:$J$5)</f>
        <v>2165.5044303098002</v>
      </c>
      <c r="H15" s="76">
        <f>H13*AVERAGE('National Subsidies'!$I$5:$J$5)</f>
        <v>1083.0950282818524</v>
      </c>
    </row>
  </sheetData>
  <mergeCells count="2">
    <mergeCell ref="A4:H4"/>
    <mergeCell ref="A7:H7"/>
  </mergeCells>
  <phoneticPr fontId="9"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defaultColWidth="11" defaultRowHeight="15.75" x14ac:dyDescent="0.25"/>
  <cols>
    <col min="1" max="16384" width="11" style="39"/>
  </cols>
  <sheetData>
    <row r="1" spans="1:8" x14ac:dyDescent="0.25">
      <c r="A1" s="42" t="s">
        <v>72</v>
      </c>
      <c r="B1" s="38"/>
      <c r="C1" s="38"/>
      <c r="D1" s="38"/>
      <c r="E1" s="38"/>
      <c r="F1" s="38"/>
      <c r="G1" s="38"/>
      <c r="H1" s="38"/>
    </row>
    <row r="2" spans="1:8" x14ac:dyDescent="0.25">
      <c r="A2" s="38"/>
      <c r="B2" s="38"/>
      <c r="C2" s="38"/>
      <c r="D2" s="38"/>
      <c r="E2" s="38"/>
      <c r="F2" s="38"/>
      <c r="G2" s="38"/>
    </row>
    <row r="3" spans="1:8" x14ac:dyDescent="0.25">
      <c r="A3" s="43"/>
      <c r="B3" s="44" t="s">
        <v>73</v>
      </c>
      <c r="C3" s="38"/>
      <c r="D3" s="38"/>
      <c r="E3" s="38"/>
      <c r="F3" s="38"/>
      <c r="G3" s="38"/>
    </row>
    <row r="4" spans="1:8" x14ac:dyDescent="0.25">
      <c r="A4" s="38"/>
      <c r="B4" s="38"/>
      <c r="C4" s="38"/>
      <c r="D4" s="38"/>
      <c r="E4" s="38"/>
      <c r="F4" s="38"/>
      <c r="G4" s="38"/>
    </row>
    <row r="5" spans="1:8" x14ac:dyDescent="0.25">
      <c r="A5" s="38"/>
      <c r="B5" s="38"/>
      <c r="C5" s="38"/>
      <c r="D5" s="38"/>
      <c r="E5" s="38"/>
      <c r="F5" s="38"/>
      <c r="G5" s="38"/>
    </row>
    <row r="6" spans="1:8" x14ac:dyDescent="0.25">
      <c r="A6" s="38"/>
      <c r="B6" s="38"/>
      <c r="C6" s="38"/>
      <c r="D6" s="38"/>
      <c r="E6" s="38"/>
      <c r="F6" s="38"/>
      <c r="G6" s="38"/>
    </row>
    <row r="7" spans="1:8" x14ac:dyDescent="0.25">
      <c r="A7" s="38"/>
      <c r="B7" s="38"/>
      <c r="C7" s="38"/>
      <c r="D7" s="38"/>
      <c r="E7" s="38"/>
      <c r="F7" s="38"/>
      <c r="G7" s="38"/>
    </row>
    <row r="8" spans="1:8" x14ac:dyDescent="0.25">
      <c r="A8" s="38"/>
      <c r="B8" s="38"/>
      <c r="C8" s="38"/>
      <c r="D8" s="38"/>
      <c r="E8" s="38"/>
      <c r="F8" s="38"/>
      <c r="G8" s="38"/>
    </row>
    <row r="9" spans="1:8" x14ac:dyDescent="0.25">
      <c r="A9" s="38"/>
      <c r="B9" s="38"/>
      <c r="C9" s="38"/>
      <c r="D9" s="38"/>
      <c r="E9" s="38"/>
      <c r="F9" s="38"/>
      <c r="G9" s="38"/>
    </row>
    <row r="10" spans="1:8" x14ac:dyDescent="0.25">
      <c r="A10" s="38"/>
      <c r="B10" s="38"/>
      <c r="C10" s="38"/>
      <c r="D10" s="38"/>
      <c r="E10" s="38"/>
      <c r="F10" s="38"/>
      <c r="G10" s="38"/>
    </row>
    <row r="11" spans="1:8" x14ac:dyDescent="0.25">
      <c r="A11" s="38"/>
      <c r="B11" s="38"/>
      <c r="C11" s="38"/>
      <c r="D11" s="38"/>
      <c r="E11" s="38"/>
      <c r="F11" s="38"/>
      <c r="G11" s="38"/>
    </row>
    <row r="12" spans="1:8" x14ac:dyDescent="0.25">
      <c r="A12" s="38"/>
      <c r="B12" s="38"/>
      <c r="C12" s="38"/>
      <c r="D12" s="38"/>
      <c r="E12" s="38"/>
      <c r="F12" s="38"/>
      <c r="G12" s="38"/>
    </row>
    <row r="13" spans="1:8" x14ac:dyDescent="0.25">
      <c r="A13" s="38"/>
      <c r="B13" s="38"/>
      <c r="C13" s="38"/>
      <c r="D13" s="38"/>
      <c r="E13" s="38"/>
      <c r="F13" s="38"/>
      <c r="G13" s="38"/>
    </row>
    <row r="14" spans="1:8" x14ac:dyDescent="0.25">
      <c r="A14" s="38"/>
      <c r="B14" s="38"/>
      <c r="C14" s="38"/>
      <c r="D14" s="38"/>
      <c r="E14" s="38"/>
      <c r="F14" s="38"/>
      <c r="G14" s="38"/>
    </row>
    <row r="15" spans="1:8" x14ac:dyDescent="0.25">
      <c r="A15" s="38"/>
      <c r="B15" s="38"/>
      <c r="C15" s="38"/>
      <c r="D15" s="38"/>
      <c r="E15" s="38"/>
      <c r="F15" s="38"/>
      <c r="G15" s="38"/>
    </row>
    <row r="16" spans="1:8" x14ac:dyDescent="0.25">
      <c r="A16" s="38"/>
      <c r="B16" s="38"/>
      <c r="C16" s="38"/>
      <c r="D16" s="38"/>
      <c r="E16" s="38"/>
      <c r="F16" s="38"/>
      <c r="G16" s="38"/>
    </row>
    <row r="17" spans="1:7" x14ac:dyDescent="0.25">
      <c r="A17" s="38"/>
      <c r="B17" s="38"/>
      <c r="C17" s="38"/>
      <c r="D17" s="38"/>
      <c r="E17" s="38"/>
      <c r="F17" s="38"/>
      <c r="G17" s="38"/>
    </row>
  </sheetData>
  <phoneticPr fontId="9"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ColWidth="11" defaultRowHeight="12.75" x14ac:dyDescent="0.2"/>
  <cols>
    <col min="1" max="1" width="34" style="15" customWidth="1"/>
    <col min="2" max="2" width="36" style="15" customWidth="1"/>
    <col min="3" max="3" width="12.25" style="15" customWidth="1"/>
    <col min="4" max="4" width="24.25" style="15" customWidth="1"/>
    <col min="5" max="8" width="12.25" style="15" customWidth="1"/>
    <col min="9" max="11" width="11" style="15"/>
    <col min="12" max="18" width="17.75" style="15" customWidth="1"/>
    <col min="19" max="16384" width="11" style="15"/>
  </cols>
  <sheetData>
    <row r="1" spans="1:9" x14ac:dyDescent="0.2">
      <c r="A1" s="45" t="s">
        <v>74</v>
      </c>
    </row>
    <row r="2" spans="1:9" ht="13.5" thickBot="1" x14ac:dyDescent="0.25"/>
    <row r="3" spans="1:9" ht="26.25" thickBot="1" x14ac:dyDescent="0.25">
      <c r="A3" s="40" t="s">
        <v>37</v>
      </c>
      <c r="B3" s="40" t="s">
        <v>32</v>
      </c>
      <c r="C3" s="41" t="s">
        <v>36</v>
      </c>
      <c r="D3" s="41" t="s">
        <v>111</v>
      </c>
      <c r="E3" s="41" t="s">
        <v>33</v>
      </c>
      <c r="F3" s="41" t="s">
        <v>53</v>
      </c>
      <c r="G3" s="41" t="s">
        <v>34</v>
      </c>
      <c r="H3" s="41" t="s">
        <v>35</v>
      </c>
      <c r="I3" s="41" t="s">
        <v>54</v>
      </c>
    </row>
    <row r="4" spans="1:9" x14ac:dyDescent="0.2">
      <c r="A4" s="15" t="s">
        <v>9</v>
      </c>
      <c r="B4" s="15" t="s">
        <v>10</v>
      </c>
      <c r="C4" s="15" t="s">
        <v>11</v>
      </c>
      <c r="D4" s="15" t="s">
        <v>10</v>
      </c>
      <c r="E4" s="15" t="s">
        <v>12</v>
      </c>
      <c r="F4" s="15" t="s">
        <v>13</v>
      </c>
      <c r="G4" s="15">
        <v>23419438</v>
      </c>
      <c r="H4" s="15">
        <v>2013</v>
      </c>
      <c r="I4" s="15" t="s">
        <v>14</v>
      </c>
    </row>
    <row r="5" spans="1:9" x14ac:dyDescent="0.2">
      <c r="A5" s="15" t="s">
        <v>9</v>
      </c>
      <c r="B5" s="15" t="s">
        <v>15</v>
      </c>
      <c r="C5" s="15" t="s">
        <v>75</v>
      </c>
      <c r="D5" s="15" t="s">
        <v>16</v>
      </c>
      <c r="E5" s="15" t="s">
        <v>43</v>
      </c>
      <c r="F5" s="15" t="s">
        <v>17</v>
      </c>
      <c r="G5" s="15">
        <v>235571994</v>
      </c>
      <c r="H5" s="15">
        <v>2013</v>
      </c>
      <c r="I5" s="15" t="s">
        <v>14</v>
      </c>
    </row>
    <row r="6" spans="1:9" x14ac:dyDescent="0.2">
      <c r="A6" s="15" t="s">
        <v>9</v>
      </c>
      <c r="B6" s="15" t="s">
        <v>18</v>
      </c>
      <c r="C6" s="15" t="s">
        <v>20</v>
      </c>
      <c r="D6" s="15" t="s">
        <v>19</v>
      </c>
      <c r="E6" s="15" t="s">
        <v>21</v>
      </c>
      <c r="F6" s="15" t="s">
        <v>28</v>
      </c>
      <c r="G6" s="15">
        <v>83563944</v>
      </c>
      <c r="H6" s="15">
        <v>2013</v>
      </c>
      <c r="I6" s="15" t="s">
        <v>22</v>
      </c>
    </row>
    <row r="7" spans="1:9" x14ac:dyDescent="0.2">
      <c r="A7" s="15" t="s">
        <v>9</v>
      </c>
      <c r="B7" s="15" t="s">
        <v>23</v>
      </c>
      <c r="C7" s="15" t="s">
        <v>20</v>
      </c>
      <c r="D7" s="15" t="s">
        <v>24</v>
      </c>
      <c r="E7" s="15" t="s">
        <v>21</v>
      </c>
      <c r="F7" s="15" t="s">
        <v>28</v>
      </c>
      <c r="G7" s="15">
        <v>88167296</v>
      </c>
      <c r="H7" s="15">
        <v>2013</v>
      </c>
      <c r="I7" s="15" t="s">
        <v>14</v>
      </c>
    </row>
    <row r="8" spans="1:9" x14ac:dyDescent="0.2">
      <c r="A8" s="15" t="s">
        <v>9</v>
      </c>
      <c r="B8" s="15" t="s">
        <v>25</v>
      </c>
      <c r="C8" s="15" t="s">
        <v>27</v>
      </c>
      <c r="D8" s="15" t="s">
        <v>26</v>
      </c>
      <c r="E8" s="15" t="s">
        <v>43</v>
      </c>
      <c r="F8" s="15" t="s">
        <v>28</v>
      </c>
      <c r="G8" s="15">
        <v>99188208</v>
      </c>
      <c r="H8" s="15">
        <v>2013</v>
      </c>
      <c r="I8" s="15" t="s">
        <v>14</v>
      </c>
    </row>
    <row r="9" spans="1:9" x14ac:dyDescent="0.2">
      <c r="A9" s="15" t="s">
        <v>9</v>
      </c>
      <c r="B9" s="15" t="s">
        <v>55</v>
      </c>
      <c r="C9" s="15" t="s">
        <v>27</v>
      </c>
      <c r="D9" s="15" t="s">
        <v>55</v>
      </c>
      <c r="E9" s="15" t="s">
        <v>43</v>
      </c>
      <c r="F9" s="15" t="s">
        <v>56</v>
      </c>
      <c r="G9" s="15">
        <v>27552280</v>
      </c>
      <c r="H9" s="15">
        <v>2013</v>
      </c>
      <c r="I9" s="15" t="s">
        <v>14</v>
      </c>
    </row>
    <row r="10" spans="1:9" x14ac:dyDescent="0.2">
      <c r="A10" s="15" t="s">
        <v>9</v>
      </c>
      <c r="B10" s="15" t="s">
        <v>57</v>
      </c>
      <c r="C10" s="15" t="s">
        <v>59</v>
      </c>
      <c r="D10" s="15" t="s">
        <v>58</v>
      </c>
      <c r="E10" s="15" t="s">
        <v>60</v>
      </c>
      <c r="F10" s="15" t="s">
        <v>44</v>
      </c>
      <c r="G10" s="15">
        <v>287616368</v>
      </c>
      <c r="H10" s="15">
        <v>2014</v>
      </c>
      <c r="I10" s="15" t="s">
        <v>14</v>
      </c>
    </row>
    <row r="11" spans="1:9" x14ac:dyDescent="0.2">
      <c r="A11" s="15" t="s">
        <v>9</v>
      </c>
      <c r="B11" s="15" t="s">
        <v>61</v>
      </c>
      <c r="C11" s="15" t="s">
        <v>76</v>
      </c>
      <c r="D11" s="15" t="s">
        <v>0</v>
      </c>
      <c r="E11" s="15" t="s">
        <v>60</v>
      </c>
      <c r="F11" s="15" t="s">
        <v>44</v>
      </c>
      <c r="G11" s="15">
        <v>99559440</v>
      </c>
      <c r="H11" s="15">
        <v>2014</v>
      </c>
      <c r="I11" s="15" t="s">
        <v>14</v>
      </c>
    </row>
    <row r="12" spans="1:9" x14ac:dyDescent="0.2">
      <c r="A12" s="15" t="s">
        <v>9</v>
      </c>
      <c r="B12" s="15" t="s">
        <v>1</v>
      </c>
      <c r="C12" s="15" t="s">
        <v>3</v>
      </c>
      <c r="D12" s="15" t="s">
        <v>2</v>
      </c>
      <c r="E12" s="15" t="s">
        <v>60</v>
      </c>
      <c r="F12" s="15" t="s">
        <v>44</v>
      </c>
      <c r="G12" s="15">
        <v>91262820</v>
      </c>
      <c r="H12" s="15">
        <v>2014</v>
      </c>
      <c r="I12" s="15" t="s">
        <v>14</v>
      </c>
    </row>
    <row r="13" spans="1:9" x14ac:dyDescent="0.2">
      <c r="A13" s="15" t="s">
        <v>102</v>
      </c>
      <c r="B13" s="15" t="s">
        <v>104</v>
      </c>
      <c r="C13" s="15" t="s">
        <v>105</v>
      </c>
      <c r="D13" s="15" t="s">
        <v>112</v>
      </c>
      <c r="E13" s="15" t="s">
        <v>106</v>
      </c>
      <c r="F13" s="15" t="s">
        <v>107</v>
      </c>
      <c r="G13" s="15">
        <v>41000000</v>
      </c>
      <c r="H13" s="15">
        <v>2014</v>
      </c>
      <c r="I13" s="15" t="s">
        <v>108</v>
      </c>
    </row>
    <row r="14" spans="1:9" x14ac:dyDescent="0.2">
      <c r="A14" s="15" t="s">
        <v>103</v>
      </c>
      <c r="B14" s="15" t="s">
        <v>109</v>
      </c>
      <c r="C14" s="15" t="s">
        <v>110</v>
      </c>
      <c r="D14" s="47" t="s">
        <v>113</v>
      </c>
      <c r="E14" s="15" t="s">
        <v>106</v>
      </c>
      <c r="F14" s="15" t="s">
        <v>107</v>
      </c>
      <c r="G14" s="46">
        <f>50000000/0.783</f>
        <v>63856960.408684544</v>
      </c>
      <c r="H14" s="15">
        <v>2013</v>
      </c>
      <c r="I14" s="15" t="s">
        <v>95</v>
      </c>
    </row>
  </sheetData>
  <phoneticPr fontId="9" type="noConversion"/>
  <pageMargins left="0.75" right="0.75" top="1" bottom="1" header="0.5" footer="0.5"/>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05DC7642379B4E930CB9F746B2B8C3" ma:contentTypeVersion="46" ma:contentTypeDescription="Create a new document." ma:contentTypeScope="" ma:versionID="466f2529c50cae2225198f0240402871">
  <xsd:schema xmlns:xsd="http://www.w3.org/2001/XMLSchema" xmlns:xs="http://www.w3.org/2001/XMLSchema" xmlns:p="http://schemas.microsoft.com/office/2006/metadata/properties" xmlns:ns2="94cc8053-8d8c-49ea-856f-1648b6275459" targetNamespace="http://schemas.microsoft.com/office/2006/metadata/properties" ma:root="true" ma:fieldsID="3b956c1589ceff16b55347cca0f3782c" ns2:_="">
    <xsd:import namespace="94cc8053-8d8c-49ea-856f-1648b6275459"/>
    <xsd:element name="properties">
      <xsd:complexType>
        <xsd:sequence>
          <xsd:element name="documentManagement">
            <xsd:complexType>
              <xsd:all>
                <xsd:element ref="ns2:Publish_x0020_to_x0020_web_x003f_" minOccurs="0"/>
                <xsd:element ref="ns2:Order0" minOccurs="0"/>
                <xsd:element ref="ns2:Resource_x0020_or_x0020_opinion_x0020_entry" minOccurs="0"/>
                <xsd:element ref="ns2:C_Resource_x0020_or_x0020_opinion_x0020_entry" minOccurs="0"/>
                <xsd:element ref="ns2:Resource_x0020_or_x0020_opinion_x0020_entryC_WebSection" minOccurs="0"/>
                <xsd:element ref="ns2:C_Resource_x0020_or_x0020_opinion_x0020_entryC_WebSection" minOccurs="0"/>
                <xsd:element ref="ns2:External_x0020_download" minOccurs="0"/>
                <xsd:element ref="ns2:Number_x0020_of_x0020_pages" minOccurs="0"/>
                <xsd:element ref="ns2:Resource_x0020_or_x0020_opinion_x0020_entryAuthor_x0028_s_x0029_" minOccurs="0"/>
                <xsd:element ref="ns2:C_Resource_x0020_or_x0020_opinion_x0020_entryAuthor_x0028_s_x0029_" minOccurs="0"/>
                <xsd:element ref="ns2:Resource_x0020_or_x0020_opinion_x0020_entryTitle_x002c__x0020_series_x0020_0" minOccurs="0"/>
                <xsd:element ref="ns2:C_Resource_x0020_or_x0020_opinion_x0020_entryTitle_x002c__x0020_series_x0020_0" minOccurs="0"/>
                <xsd:element ref="ns2:Resource_x0020_or_x0020_opinion_x0020_entryC_Series" minOccurs="0"/>
                <xsd:element ref="ns2:C_Resource_x0020_or_x0020_opinion_x0020_entryC_Se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8053-8d8c-49ea-856f-1648b6275459" elementFormDefault="qualified">
    <xsd:import namespace="http://schemas.microsoft.com/office/2006/documentManagement/types"/>
    <xsd:import namespace="http://schemas.microsoft.com/office/infopath/2007/PartnerControls"/>
    <xsd:element name="Publish_x0020_to_x0020_web_x003f_" ma:index="8" nillable="true" ma:displayName="Publish to web?" ma:default="1" ma:description="Is this file ready to be published to the web?" ma:internalName="Publish_x0020_to_x0020_web_x003f_">
      <xsd:simpleType>
        <xsd:restriction base="dms:Boolean"/>
      </xsd:simpleType>
    </xsd:element>
    <xsd:element name="Order0" ma:index="9" nillable="true" ma:displayName="Order" ma:default="1" ma:description="Choose where this file should appear on the list of files." ma:format="Dropdown" ma:internalName="Order0">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Resource_x0020_or_x0020_opinion_x0020_entry" ma:index="10" nillable="true" ma:displayName="Resource or opinion entry" ma:description="Link to the resource or opinion key list entry that this is a file from." ma:list="{91DE294A-379C-4914-893F-69E1A2C5CB74}" ma:internalName="Resource_x0020_or_x0020_opinion_x0020_entry" ma:showField="ID" ma:web="2bdcabb1-9838-4b64-a0dc-c62c68f49f10">
      <xsd:simpleType>
        <xsd:restriction base="dms:Unknown"/>
      </xsd:simpleType>
    </xsd:element>
    <xsd:element name="C_Resource_x0020_or_x0020_opinion_x0020_entry" ma:index="11" nillable="true" ma:displayName="C_Resource or opinion entry" ma:internalName="C_Resource_x0020_or_x0020_opinion_x0020_entry" ma:readOnly="true">
      <xsd:simpleType>
        <xsd:restriction base="dms:Text"/>
      </xsd:simpleType>
    </xsd:element>
    <xsd:element name="Resource_x0020_or_x0020_opinion_x0020_entryC_WebSection" ma:index="12" nillable="true" ma:displayName="Resource or opinion entry:C_WebSection" ma:list="{91DE294A-379C-4914-893F-69E1A2C5CB74}" ma:internalName="Resource_x0020_or_x0020_opinion_x0020_entryC_WebSection" ma:readOnly="false" ma:showField="C_WebSection" ma:web="2bdcabb1-9838-4b64-a0dc-c62c68f49f10">
      <xsd:simpleType>
        <xsd:restriction base="dms:Unknown"/>
      </xsd:simpleType>
    </xsd:element>
    <xsd:element name="C_Resource_x0020_or_x0020_opinion_x0020_entryC_WebSection" ma:index="13" nillable="true" ma:displayName="C_Resource or opinion entry:C_WebSection" ma:internalName="C_Resource_x0020_or_x0020_opinion_x0020_entryC_WebSection" ma:readOnly="true">
      <xsd:simpleType>
        <xsd:restriction base="dms:Text"/>
      </xsd:simpleType>
    </xsd:element>
    <xsd:element name="External_x0020_download" ma:index="14" nillable="true" ma:displayName="External download" ma:description="Enter a web address (including 'http://' or 'https://') for this file if it is available online through another site. If used, the ODI website will point to this external version of the file rather than a local download from ODI." ma:internalName="External_x0020_download">
      <xsd:simpleType>
        <xsd:restriction base="dms:Text">
          <xsd:maxLength value="255"/>
        </xsd:restriction>
      </xsd:simpleType>
    </xsd:element>
    <xsd:element name="Number_x0020_of_x0020_pages" ma:index="15" nillable="true" ma:displayName="Number of pages" ma:decimals="0" ma:description="How many pages (for publications) is this resource?" ma:internalName="Number_x0020_of_x0020_pages">
      <xsd:simpleType>
        <xsd:restriction base="dms:Number"/>
      </xsd:simpleType>
    </xsd:element>
    <xsd:element name="Resource_x0020_or_x0020_opinion_x0020_entryAuthor_x0028_s_x0029_" ma:index="16" nillable="true" ma:displayName="Resource or opinion entry:Author(s)" ma:list="{91DE294A-379C-4914-893F-69E1A2C5CB74}" ma:internalName="Resource_x0020_or_x0020_opinion_x0020_entryAuthor_x0028_s_x0029_" ma:readOnly="false" ma:showField="Author_x0028_s_x0029_" ma:web="2bdcabb1-9838-4b64-a0dc-c62c68f49f10">
      <xsd:simpleType>
        <xsd:restriction base="dms:Unknown"/>
      </xsd:simpleType>
    </xsd:element>
    <xsd:element name="C_Resource_x0020_or_x0020_opinion_x0020_entryAuthor_x0028_s_x0029_" ma:index="17" nillable="true" ma:displayName="C_Resource or opinion entry:Author(s)" ma:internalName="C_Resource_x0020_or_x0020_opinion_x0020_entryAuthor_x0028_s_x0029_" ma:readOnly="true">
      <xsd:simpleType>
        <xsd:restriction base="dms:Text"/>
      </xsd:simpleType>
    </xsd:element>
    <xsd:element name="Resource_x0020_or_x0020_opinion_x0020_entryTitle_x002c__x0020_series_x0020_0" ma:index="18" nillable="true" ma:displayName="Resource or opinion entry:Title, series and type" ma:list="{91DE294A-379C-4914-893F-69E1A2C5CB74}" ma:internalName="Resource_x0020_or_x0020_opinion_x0020_entryTitle_x002c__x0020_series_x0020_0" ma:readOnly="false" ma:showField="Title_x002c__x0020_series_x0020_0" ma:web="2bdcabb1-9838-4b64-a0dc-c62c68f49f10">
      <xsd:simpleType>
        <xsd:restriction base="dms:Unknown"/>
      </xsd:simpleType>
    </xsd:element>
    <xsd:element name="C_Resource_x0020_or_x0020_opinion_x0020_entryTitle_x002c__x0020_series_x0020_0" ma:index="19" nillable="true" ma:displayName="C_Resource or opinion entry:Title, series and type" ma:internalName="C_Resource_x0020_or_x0020_opinion_x0020_entryTitle_x002c__x0020_series_x0020_0" ma:readOnly="true">
      <xsd:simpleType>
        <xsd:restriction base="dms:Text"/>
      </xsd:simpleType>
    </xsd:element>
    <xsd:element name="Resource_x0020_or_x0020_opinion_x0020_entryC_Series" ma:index="20" nillable="true" ma:displayName="Resource or opinion entry:C_Series" ma:list="{91DE294A-379C-4914-893F-69E1A2C5CB74}" ma:internalName="Resource_x0020_or_x0020_opinion_x0020_entryC_Series" ma:readOnly="false" ma:showField="C_Series" ma:web="2bdcabb1-9838-4b64-a0dc-c62c68f49f10">
      <xsd:simpleType>
        <xsd:restriction base="dms:Unknown"/>
      </xsd:simpleType>
    </xsd:element>
    <xsd:element name="C_Resource_x0020_or_x0020_opinion_x0020_entryC_Series" ma:index="21" nillable="true" ma:displayName="C_Resource or opinion entry:C_Series" ma:internalName="C_Resource_x0020_or_x0020_opinion_x0020_entryC_Serie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source_x0020_or_x0020_opinion_x0020_entryC_Series xmlns="94cc8053-8d8c-49ea-856f-1648b6275459" xsi:nil="true"/>
    <Order0 xmlns="94cc8053-8d8c-49ea-856f-1648b6275459">2</Order0>
    <Resource_x0020_or_x0020_opinion_x0020_entry xmlns="94cc8053-8d8c-49ea-856f-1648b6275459">10093;#</Resource_x0020_or_x0020_opinion_x0020_entry>
    <Publish_x0020_to_x0020_web_x003f_ xmlns="94cc8053-8d8c-49ea-856f-1648b6275459">true</Publish_x0020_to_x0020_web_x003f_>
    <Resource_x0020_or_x0020_opinion_x0020_entryC_WebSection xmlns="94cc8053-8d8c-49ea-856f-1648b6275459">10093;#10093</Resource_x0020_or_x0020_opinion_x0020_entryC_WebSection>
    <External_x0020_download xmlns="94cc8053-8d8c-49ea-856f-1648b6275459" xsi:nil="true"/>
    <Number_x0020_of_x0020_pages xmlns="94cc8053-8d8c-49ea-856f-1648b6275459" xsi:nil="true"/>
    <Resource_x0020_or_x0020_opinion_x0020_entryAuthor_x0028_s_x0029_ xmlns="94cc8053-8d8c-49ea-856f-1648b6275459">10093;#10093</Resource_x0020_or_x0020_opinion_x0020_entryAuthor_x0028_s_x0029_>
    <Resource_x0020_or_x0020_opinion_x0020_entryTitle_x002c__x0020_series_x0020_0 xmlns="94cc8053-8d8c-49ea-856f-1648b6275459">10093;#10093</Resource_x0020_or_x0020_opinion_x0020_entryTitle_x002c__x0020_series_x0020_0>
    <C_Resource_x0020_or_x0020_opinion_x0020_entry xmlns="94cc8053-8d8c-49ea-856f-1648b6275459">10093</C_Resource_x0020_or_x0020_opinion_x0020_entry>
    <C_Resource_x0020_or_x0020_opinion_x0020_entryC_WebSection xmlns="94cc8053-8d8c-49ea-856f-1648b6275459">Publication</C_Resource_x0020_or_x0020_opinion_x0020_entryC_WebSection>
    <C_Resource_x0020_or_x0020_opinion_x0020_entryTitle_x002c__x0020_series_x0020_0 xmlns="94cc8053-8d8c-49ea-856f-1648b6275459">G20 subsidies to oil gas and coal production: France -  - Research reports and studies</C_Resource_x0020_or_x0020_opinion_x0020_entryTitle_x002c__x0020_series_x0020_0>
    <C_Resource_x0020_or_x0020_opinion_x0020_entryAuthor_x0028_s_x0029_ xmlns="94cc8053-8d8c-49ea-856f-1648b6275459">Lucy Kitson</C_Resource_x0020_or_x0020_opinion_x0020_entryAuthor_x0028_s_x0029_>
  </documentManagement>
</p:properties>
</file>

<file path=customXml/itemProps1.xml><?xml version="1.0" encoding="utf-8"?>
<ds:datastoreItem xmlns:ds="http://schemas.openxmlformats.org/officeDocument/2006/customXml" ds:itemID="{6DA39143-F759-4986-9523-3C209D9F33D9}"/>
</file>

<file path=customXml/itemProps2.xml><?xml version="1.0" encoding="utf-8"?>
<ds:datastoreItem xmlns:ds="http://schemas.openxmlformats.org/officeDocument/2006/customXml" ds:itemID="{0B8D6A95-49A1-4F4F-A7E7-C67B7EAF0BA8}"/>
</file>

<file path=customXml/itemProps3.xml><?xml version="1.0" encoding="utf-8"?>
<ds:datastoreItem xmlns:ds="http://schemas.openxmlformats.org/officeDocument/2006/customXml" ds:itemID="{C46DA8CC-EE7A-47B7-810E-CC2FF58053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National Subsidies</vt:lpstr>
      <vt:lpstr>SOE Investment</vt:lpstr>
      <vt:lpstr>PF_Summary</vt:lpstr>
      <vt:lpstr>PF_Domestic_Full</vt:lpstr>
      <vt:lpstr>PF_International_Full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G20 subsidies to oil gas and coal production: France Data Sheet</dc:title>
  <dc:creator>Sam Pickard</dc:creator>
  <cp:lastModifiedBy>Caroline Haywood</cp:lastModifiedBy>
  <dcterms:created xsi:type="dcterms:W3CDTF">2015-08-18T14:38:53Z</dcterms:created>
  <dcterms:modified xsi:type="dcterms:W3CDTF">2015-11-11T15:07:52Z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0x010100A905DC7642379B4E930CB9F746B2B8C3</vt:lpwstr>
  </property>
</Properties>
</file>