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.murray\Downloads\"/>
    </mc:Choice>
  </mc:AlternateContent>
  <xr:revisionPtr revIDLastSave="0" documentId="8_{DAFE04D9-7158-419F-B82D-CB8CB7F5798B}" xr6:coauthVersionLast="47" xr6:coauthVersionMax="47" xr10:uidLastSave="{00000000-0000-0000-0000-000000000000}"/>
  <bookViews>
    <workbookView xWindow="-110" yWindow="-110" windowWidth="19420" windowHeight="10300" activeTab="3" xr2:uid="{B9999F15-9055-E34C-906A-7361E6CCC8A9}"/>
  </bookViews>
  <sheets>
    <sheet name="1. Index scenarios" sheetId="19" r:id="rId1"/>
    <sheet name="2. Correlations - indices" sheetId="23" r:id="rId2"/>
    <sheet name="3. Factor analysis results" sheetId="25" r:id="rId3"/>
    <sheet name="4. Dimension scores" sheetId="18" r:id="rId4"/>
    <sheet name="5. Correlations - dimensions" sheetId="21" r:id="rId5"/>
    <sheet name="6. All indicators" sheetId="17" r:id="rId6"/>
    <sheet name="7. Correlations - indicators" sheetId="20" r:id="rId7"/>
    <sheet name="8. Vaccines data" sheetId="12" r:id="rId8"/>
    <sheet name="9. IP and Export data" sheetId="11" r:id="rId9"/>
    <sheet name="10. IHME data calculations" sheetId="16" r:id="rId10"/>
    <sheet name="11. Vac supply calculation" sheetId="14" r:id="rId11"/>
    <sheet name="12. Vac donation calculations" sheetId="15" r:id="rId12"/>
    <sheet name="13. IP index calculation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5" l="1"/>
  <c r="G15" i="25"/>
  <c r="G14" i="25"/>
  <c r="C24" i="18"/>
  <c r="D24" i="18"/>
  <c r="E24" i="18"/>
  <c r="B24" i="18"/>
  <c r="G18" i="25" l="1"/>
  <c r="H15" i="25" s="1"/>
  <c r="O27" i="14"/>
  <c r="H27" i="14"/>
  <c r="R23" i="14"/>
  <c r="S23" i="14" s="1"/>
  <c r="T23" i="14" s="1"/>
  <c r="P23" i="14"/>
  <c r="Q23" i="14" s="1"/>
  <c r="J23" i="14"/>
  <c r="H23" i="14"/>
  <c r="I23" i="14" s="1"/>
  <c r="K23" i="14" s="1"/>
  <c r="R22" i="14"/>
  <c r="S22" i="14" s="1"/>
  <c r="T22" i="14" s="1"/>
  <c r="P22" i="14"/>
  <c r="Q22" i="14" s="1"/>
  <c r="J22" i="14"/>
  <c r="H22" i="14"/>
  <c r="I22" i="14" s="1"/>
  <c r="K22" i="14" s="1"/>
  <c r="R21" i="14"/>
  <c r="S21" i="14" s="1"/>
  <c r="T21" i="14" s="1"/>
  <c r="Q21" i="14"/>
  <c r="P21" i="14"/>
  <c r="J21" i="14"/>
  <c r="H21" i="14"/>
  <c r="I21" i="14" s="1"/>
  <c r="K21" i="14" s="1"/>
  <c r="R20" i="14"/>
  <c r="S20" i="14" s="1"/>
  <c r="T20" i="14" s="1"/>
  <c r="P20" i="14"/>
  <c r="Q20" i="14" s="1"/>
  <c r="J20" i="14"/>
  <c r="H20" i="14"/>
  <c r="I20" i="14" s="1"/>
  <c r="K20" i="14" s="1"/>
  <c r="S19" i="14"/>
  <c r="T19" i="14" s="1"/>
  <c r="R19" i="14"/>
  <c r="P19" i="14"/>
  <c r="Q19" i="14" s="1"/>
  <c r="J19" i="14"/>
  <c r="H19" i="14"/>
  <c r="I19" i="14" s="1"/>
  <c r="K19" i="14" s="1"/>
  <c r="R18" i="14"/>
  <c r="S18" i="14" s="1"/>
  <c r="T18" i="14" s="1"/>
  <c r="P18" i="14"/>
  <c r="Q18" i="14" s="1"/>
  <c r="J18" i="14"/>
  <c r="H18" i="14"/>
  <c r="I18" i="14" s="1"/>
  <c r="K18" i="14" s="1"/>
  <c r="R17" i="14"/>
  <c r="S17" i="14" s="1"/>
  <c r="T17" i="14" s="1"/>
  <c r="P17" i="14"/>
  <c r="Q17" i="14" s="1"/>
  <c r="J17" i="14"/>
  <c r="I17" i="14"/>
  <c r="K17" i="14" s="1"/>
  <c r="H17" i="14"/>
  <c r="R16" i="14"/>
  <c r="S16" i="14" s="1"/>
  <c r="T16" i="14" s="1"/>
  <c r="P16" i="14"/>
  <c r="Q16" i="14" s="1"/>
  <c r="J16" i="14"/>
  <c r="H16" i="14"/>
  <c r="I16" i="14" s="1"/>
  <c r="K16" i="14" s="1"/>
  <c r="R15" i="14"/>
  <c r="S15" i="14" s="1"/>
  <c r="T15" i="14" s="1"/>
  <c r="P15" i="14"/>
  <c r="Q15" i="14" s="1"/>
  <c r="J15" i="14"/>
  <c r="H15" i="14"/>
  <c r="I15" i="14" s="1"/>
  <c r="K15" i="14" s="1"/>
  <c r="R14" i="14"/>
  <c r="S14" i="14" s="1"/>
  <c r="T14" i="14" s="1"/>
  <c r="P14" i="14"/>
  <c r="Q14" i="14" s="1"/>
  <c r="J14" i="14"/>
  <c r="H14" i="14"/>
  <c r="I14" i="14" s="1"/>
  <c r="K14" i="14" s="1"/>
  <c r="R13" i="14"/>
  <c r="S13" i="14" s="1"/>
  <c r="T13" i="14" s="1"/>
  <c r="Q13" i="14"/>
  <c r="P13" i="14"/>
  <c r="J13" i="14"/>
  <c r="I13" i="14"/>
  <c r="K13" i="14" s="1"/>
  <c r="R12" i="14"/>
  <c r="S12" i="14" s="1"/>
  <c r="T12" i="14" s="1"/>
  <c r="P12" i="14"/>
  <c r="Q12" i="14" s="1"/>
  <c r="J12" i="14"/>
  <c r="H12" i="14"/>
  <c r="I12" i="14" s="1"/>
  <c r="K12" i="14" s="1"/>
  <c r="S11" i="14"/>
  <c r="T11" i="14" s="1"/>
  <c r="R11" i="14"/>
  <c r="P11" i="14"/>
  <c r="Q11" i="14" s="1"/>
  <c r="J11" i="14"/>
  <c r="H11" i="14"/>
  <c r="I11" i="14" s="1"/>
  <c r="K11" i="14" s="1"/>
  <c r="R10" i="14"/>
  <c r="S10" i="14" s="1"/>
  <c r="T10" i="14" s="1"/>
  <c r="P10" i="14"/>
  <c r="Q10" i="14" s="1"/>
  <c r="J10" i="14"/>
  <c r="H10" i="14"/>
  <c r="I10" i="14" s="1"/>
  <c r="K10" i="14" s="1"/>
  <c r="R9" i="14"/>
  <c r="S9" i="14" s="1"/>
  <c r="T9" i="14" s="1"/>
  <c r="P9" i="14"/>
  <c r="Q9" i="14" s="1"/>
  <c r="J9" i="14"/>
  <c r="I9" i="14"/>
  <c r="K9" i="14" s="1"/>
  <c r="H9" i="14"/>
  <c r="R8" i="14"/>
  <c r="S8" i="14" s="1"/>
  <c r="T8" i="14" s="1"/>
  <c r="P8" i="14"/>
  <c r="Q8" i="14" s="1"/>
  <c r="J8" i="14"/>
  <c r="H8" i="14"/>
  <c r="I8" i="14" s="1"/>
  <c r="K8" i="14" s="1"/>
  <c r="R7" i="14"/>
  <c r="S7" i="14" s="1"/>
  <c r="T7" i="14" s="1"/>
  <c r="P7" i="14"/>
  <c r="Q7" i="14" s="1"/>
  <c r="J7" i="14"/>
  <c r="H7" i="14"/>
  <c r="I7" i="14" s="1"/>
  <c r="K7" i="14" s="1"/>
  <c r="R6" i="14"/>
  <c r="S6" i="14" s="1"/>
  <c r="T6" i="14" s="1"/>
  <c r="P6" i="14"/>
  <c r="Q6" i="14" s="1"/>
  <c r="J6" i="14"/>
  <c r="H6" i="14"/>
  <c r="I6" i="14" s="1"/>
  <c r="K6" i="14" s="1"/>
  <c r="R5" i="14"/>
  <c r="S5" i="14" s="1"/>
  <c r="T5" i="14" s="1"/>
  <c r="Q5" i="14"/>
  <c r="P5" i="14"/>
  <c r="J5" i="14"/>
  <c r="H5" i="14"/>
  <c r="I5" i="14" s="1"/>
  <c r="K5" i="14" s="1"/>
  <c r="R4" i="14"/>
  <c r="S4" i="14" s="1"/>
  <c r="T4" i="14" s="1"/>
  <c r="P4" i="14"/>
  <c r="Q4" i="14" s="1"/>
  <c r="J4" i="14"/>
  <c r="H4" i="14"/>
  <c r="I4" i="14" s="1"/>
  <c r="K4" i="14" s="1"/>
  <c r="H16" i="25" l="1"/>
  <c r="H14" i="25"/>
</calcChain>
</file>

<file path=xl/sharedStrings.xml><?xml version="1.0" encoding="utf-8"?>
<sst xmlns="http://schemas.openxmlformats.org/spreadsheetml/2006/main" count="511" uniqueCount="259">
  <si>
    <t>South Africa</t>
  </si>
  <si>
    <t>Germany</t>
  </si>
  <si>
    <t>United States</t>
  </si>
  <si>
    <t>Saudi Arabia</t>
  </si>
  <si>
    <t>Indonesia</t>
  </si>
  <si>
    <t>Italy</t>
  </si>
  <si>
    <t>Canada</t>
  </si>
  <si>
    <t>Mexico</t>
  </si>
  <si>
    <t>India</t>
  </si>
  <si>
    <t>United Kingdom</t>
  </si>
  <si>
    <t>Japan</t>
  </si>
  <si>
    <t>Argentina</t>
  </si>
  <si>
    <t>France</t>
  </si>
  <si>
    <t>China</t>
  </si>
  <si>
    <t>Russia</t>
  </si>
  <si>
    <t>Brazil</t>
  </si>
  <si>
    <t>Turkey</t>
  </si>
  <si>
    <t>South Korea</t>
  </si>
  <si>
    <t>Australia</t>
  </si>
  <si>
    <t>Donated</t>
  </si>
  <si>
    <t>Donations_surplus</t>
  </si>
  <si>
    <t>Finance</t>
  </si>
  <si>
    <t>Population</t>
  </si>
  <si>
    <t>IP/Trade</t>
  </si>
  <si>
    <t>ACTA</t>
  </si>
  <si>
    <t>sumip</t>
  </si>
  <si>
    <t>Total</t>
  </si>
  <si>
    <t>Russian Federation</t>
  </si>
  <si>
    <t>European Commission</t>
  </si>
  <si>
    <t>IHME</t>
  </si>
  <si>
    <t>Export Res</t>
  </si>
  <si>
    <t>g20country</t>
  </si>
  <si>
    <t>ExportRes</t>
  </si>
  <si>
    <t>European Union</t>
  </si>
  <si>
    <t>Sum IP</t>
  </si>
  <si>
    <t>VacsharePop</t>
  </si>
  <si>
    <t>Covax_donations</t>
  </si>
  <si>
    <t>Delivered_donations</t>
  </si>
  <si>
    <t>Support TRIPS waiver</t>
  </si>
  <si>
    <t>Support of C-TAP</t>
  </si>
  <si>
    <t>Y</t>
  </si>
  <si>
    <t>N</t>
  </si>
  <si>
    <t>C</t>
  </si>
  <si>
    <t>Score</t>
  </si>
  <si>
    <t>Combined score</t>
  </si>
  <si>
    <t>Last updated:   03/17/2022</t>
  </si>
  <si>
    <t>UNICEF DATA</t>
  </si>
  <si>
    <t>IMF SUPPLY + UNICEF OPTIONED</t>
  </si>
  <si>
    <t>IMF SUPPLY + UNICEF SECURED FOR EU</t>
  </si>
  <si>
    <t>Countries and areas</t>
  </si>
  <si>
    <t>ISO3</t>
  </si>
  <si>
    <t>Secured or optioned</t>
  </si>
  <si>
    <t>Secured</t>
  </si>
  <si>
    <t>Optioned</t>
  </si>
  <si>
    <t>IMF supply + options</t>
  </si>
  <si>
    <t>Share of global supply secured or optioned</t>
  </si>
  <si>
    <t>Share of population</t>
  </si>
  <si>
    <t>Ratio</t>
  </si>
  <si>
    <t>Secured and/or Expected Vaccine, Before Adjustment (millions of doses)</t>
  </si>
  <si>
    <t>Adjustment (millions of doses)</t>
  </si>
  <si>
    <t>Secured and/or Expected Vaccine (millions of doses)</t>
  </si>
  <si>
    <t>Secured only as share of total</t>
  </si>
  <si>
    <t>Ratio to pop</t>
  </si>
  <si>
    <t>70% of pop</t>
  </si>
  <si>
    <t>Doses needed for 70% pop</t>
  </si>
  <si>
    <t>Surplus (col O - col S)</t>
  </si>
  <si>
    <t>Vaccine Needed to Reach 70% of Population (millions of doses)</t>
  </si>
  <si>
    <t>Bilateral Deals (millions of doses)</t>
  </si>
  <si>
    <t>Bilateral Donations (millions of doses)</t>
  </si>
  <si>
    <t>COVAX Total (millions of doses)</t>
  </si>
  <si>
    <t>EU Deal (millions of doses)</t>
  </si>
  <si>
    <t>Other sources (millions of doses)</t>
  </si>
  <si>
    <t>Domestic Supply (millions of doses)</t>
  </si>
  <si>
    <t>COVAX AMC 30% Coverage (millions of doses)</t>
  </si>
  <si>
    <t>COVAX Allocation to AMC Countries in Excess of 30% Coverage (millions of doses)</t>
  </si>
  <si>
    <t>COVAX SFP Allocated Vaccines (millions of doses)</t>
  </si>
  <si>
    <t>Bilateral Donations from the US (millions of doses)</t>
  </si>
  <si>
    <t>Bilateral Donations from India (millions of doses)</t>
  </si>
  <si>
    <t>Bilateral Donations from China (millions of doses)</t>
  </si>
  <si>
    <t>Secured and/or Expected Vaccine, Before Adjustment (% of population)</t>
  </si>
  <si>
    <t>Adjustment (% of population)</t>
  </si>
  <si>
    <t>Secured and/or Expected Vaccine (% of population)</t>
  </si>
  <si>
    <t>Vaccine Needed to Reach 70% of Population (% of population)</t>
  </si>
  <si>
    <t>Bilateral Deals (% of population)</t>
  </si>
  <si>
    <t>Bilateral Donations (% of population)</t>
  </si>
  <si>
    <t>COVAX Total (% of population)</t>
  </si>
  <si>
    <t>EU Deal (% of population)</t>
  </si>
  <si>
    <t>Other sources (% of population)</t>
  </si>
  <si>
    <t>Domestic Supply (% of population)</t>
  </si>
  <si>
    <t>COVAX AMC 30% Coverage (% of population)</t>
  </si>
  <si>
    <t>COVAX Allocation to AMC Countries in Excess of 30% Coverage (% of population)</t>
  </si>
  <si>
    <t>COVAX SFP Allocated Vaccines (% of population)</t>
  </si>
  <si>
    <t>Bilateral Donations from the US (% of population)</t>
  </si>
  <si>
    <t>Bilateral Donations from India (% of population)</t>
  </si>
  <si>
    <t>Bilateral Donations from China (% of population)</t>
  </si>
  <si>
    <t>ARG</t>
  </si>
  <si>
    <t>AUS</t>
  </si>
  <si>
    <t>BRA</t>
  </si>
  <si>
    <t>CAN</t>
  </si>
  <si>
    <t>CHN</t>
  </si>
  <si>
    <t>-</t>
  </si>
  <si>
    <t>FRA</t>
  </si>
  <si>
    <t>DEU</t>
  </si>
  <si>
    <t>IND</t>
  </si>
  <si>
    <t>IDN</t>
  </si>
  <si>
    <t>ITA</t>
  </si>
  <si>
    <t>JPN</t>
  </si>
  <si>
    <t>MEX</t>
  </si>
  <si>
    <t>RUS</t>
  </si>
  <si>
    <t>SAU</t>
  </si>
  <si>
    <t>ZAF</t>
  </si>
  <si>
    <t>KOR</t>
  </si>
  <si>
    <t>TUR</t>
  </si>
  <si>
    <t>GBR</t>
  </si>
  <si>
    <t>USA</t>
  </si>
  <si>
    <t>GLOBAL</t>
  </si>
  <si>
    <t>Delivered</t>
  </si>
  <si>
    <t>        3,272,000 </t>
  </si>
  <si>
    <t>       3,272,000 </t>
  </si>
  <si>
    <t>             66,077,843 </t>
  </si>
  <si>
    <t>             4.95 </t>
  </si>
  <si>
    <t>      20,189,280 </t>
  </si>
  <si>
    <t>     12,545,780 </t>
  </si>
  <si>
    <t>           219,210,125 </t>
  </si>
  <si>
    <t>             9.21 </t>
  </si>
  <si>
    <t>                     -   </t>
  </si>
  <si>
    <t>                    -   </t>
  </si>
  <si>
    <t>           298,068,118 </t>
  </si>
  <si>
    <t>                 -   </t>
  </si>
  <si>
    <t>      27,148,680 </t>
  </si>
  <si>
    <t>     14,973,700 </t>
  </si>
  <si>
    <t>           264,937,710 </t>
  </si>
  <si>
    <t>          10.25 </t>
  </si>
  <si>
    <t>             0.97 </t>
  </si>
  <si>
    <t>    127,475,340 </t>
  </si>
  <si>
    <t>     97,111,340 </t>
  </si>
  <si>
    <t>        1,502,097,457 </t>
  </si>
  <si>
    <t>             8.49 </t>
  </si>
  <si>
    <t>           699,085 </t>
  </si>
  <si>
    <t>          476,165 </t>
  </si>
  <si>
    <t>        2,502,189,366 </t>
  </si>
  <si>
    <t>             0.03 </t>
  </si>
  <si>
    <t>      74,215,830 </t>
  </si>
  <si>
    <t>     63,163,310 </t>
  </si>
  <si>
    <t>           319,892,122 </t>
  </si>
  <si>
    <t>          23.20 </t>
  </si>
  <si>
    <t>    111,604,163 </t>
  </si>
  <si>
    <t>   100,592,980 </t>
  </si>
  <si>
    <t>           440,219,577 </t>
  </si>
  <si>
    <t>          25.35 </t>
  </si>
  <si>
    <t>      13,767,000 </t>
  </si>
  <si>
    <t>     13,767,000 </t>
  </si>
  <si>
    <t>           846,877,256 </t>
  </si>
  <si>
    <t>             1.63 </t>
  </si>
  <si>
    <t>           207,201,346 </t>
  </si>
  <si>
    <t>      50,339,570 </t>
  </si>
  <si>
    <t>     44,572,820 </t>
  </si>
  <si>
    <t>           365,158,270 </t>
  </si>
  <si>
    <t>          13.79 </t>
  </si>
  <si>
    <t>             0.95 </t>
  </si>
  <si>
    <t>      64,183,490 </t>
  </si>
  <si>
    <t>     38,496,120 </t>
  </si>
  <si>
    <t>           517,528,886 </t>
  </si>
  <si>
    <t>          12.40 </t>
  </si>
  <si>
    <t>             0.65 </t>
  </si>
  <si>
    <t>        1,969,900 </t>
  </si>
  <si>
    <t>       1,969,900 </t>
  </si>
  <si>
    <t>             90,179,736 </t>
  </si>
  <si>
    <t>             2.18 </t>
  </si>
  <si>
    <t>        2,545,000 </t>
  </si>
  <si>
    <t>       1,427,500 </t>
  </si>
  <si>
    <t>             87,547,205 </t>
  </si>
  <si>
    <t>             2.91 </t>
  </si>
  <si>
    <t>        3,500,000 </t>
  </si>
  <si>
    <t>       3,108,000 </t>
  </si>
  <si>
    <t>             16,151,077 </t>
  </si>
  <si>
    <t>          21.67 </t>
  </si>
  <si>
    <t>           125,400 </t>
  </si>
  <si>
    <t>          125,400 </t>
  </si>
  <si>
    <t>           (13,788,882)</t>
  </si>
  <si>
    <t>           (0.91)</t>
  </si>
  <si>
    <t>             0.60 </t>
  </si>
  <si>
    <t>        3,109,430 </t>
  </si>
  <si>
    <t>       2,009,430 </t>
  </si>
  <si>
    <t>           154,552,320 </t>
  </si>
  <si>
    <t>             2.01 </t>
  </si>
  <si>
    <t>           836,000 </t>
  </si>
  <si>
    <t>          836,000 </t>
  </si>
  <si>
    <t>           120,940,170 </t>
  </si>
  <si>
    <t>             0.69 </t>
  </si>
  <si>
    <t>      57,363,860 </t>
  </si>
  <si>
    <t>     34,780,980 </t>
  </si>
  <si>
    <t>           361,049,408 </t>
  </si>
  <si>
    <t>          15.89 </t>
  </si>
  <si>
    <t>             0.90 </t>
  </si>
  <si>
    <t>    954,990,360 </t>
  </si>
  <si>
    <t>   505,254,410 </t>
  </si>
  <si>
    <t>        1,083,918,896 </t>
  </si>
  <si>
    <t>          88.11 </t>
  </si>
  <si>
    <t>             0.92 </t>
  </si>
  <si>
    <t>IMF data</t>
  </si>
  <si>
    <t>Surplus doses</t>
  </si>
  <si>
    <t>UNICEF data</t>
  </si>
  <si>
    <t>Covax doses</t>
  </si>
  <si>
    <t>% Delivered</t>
  </si>
  <si>
    <t>% Surplus Donated</t>
  </si>
  <si>
    <t>% Donated COVAX</t>
  </si>
  <si>
    <t>Dev As % of G20 total</t>
  </si>
  <si>
    <t>GNI</t>
  </si>
  <si>
    <t>$ of G20 DA / rel to % of G20 GNI</t>
  </si>
  <si>
    <t xml:space="preserve">Development assistance for health for COVID-19 </t>
  </si>
  <si>
    <t>GNI % of G20 GNI</t>
  </si>
  <si>
    <t>n/a</t>
  </si>
  <si>
    <t>Vaccine_1*</t>
  </si>
  <si>
    <t>Vaccine_2*</t>
  </si>
  <si>
    <t>*Version 1 assigns equal weights to each indicator. Version 2 assigns 50% weight to vaccine procurement and 50% weight to the 3 vaccine distribution indicators.</t>
  </si>
  <si>
    <t>VacSharePop</t>
  </si>
  <si>
    <t>Donations</t>
  </si>
  <si>
    <t>Covax</t>
  </si>
  <si>
    <t>Sum_IP</t>
  </si>
  <si>
    <t>Vaccine_v1</t>
  </si>
  <si>
    <t>Vaccine_v2</t>
  </si>
  <si>
    <t>median</t>
  </si>
  <si>
    <t>1. Vaccines_v1</t>
  </si>
  <si>
    <t>Normative (equal) weights, Arithmetic average</t>
  </si>
  <si>
    <t>2. Vaccines_v2</t>
  </si>
  <si>
    <t>Normative (equal) weights, Geometric average</t>
  </si>
  <si>
    <t>Rank order correlations</t>
  </si>
  <si>
    <t xml:space="preserve">    </t>
  </si>
  <si>
    <t xml:space="preserve"> </t>
  </si>
  <si>
    <t>Bartlett test of sphericity</t>
  </si>
  <si>
    <t>H0: variables are not intercorrelated</t>
  </si>
  <si>
    <t>Kaiser-Meyer-Olkin Measure of Sampling Adequacy</t>
  </si>
  <si>
    <t>(assume N)</t>
  </si>
  <si>
    <t>Variable</t>
  </si>
  <si>
    <t>Factor1</t>
  </si>
  <si>
    <t>IHME_N</t>
  </si>
  <si>
    <t>VacsharePop_N</t>
  </si>
  <si>
    <t>Covax_donations_N</t>
  </si>
  <si>
    <t>sumip_N</t>
  </si>
  <si>
    <t>ExportRes_N</t>
  </si>
  <si>
    <t>ACTA_N</t>
  </si>
  <si>
    <t>Chi-square         =            39.991</t>
  </si>
  <si>
    <t>Degrees of freedom =                28</t>
  </si>
  <si>
    <t>p-value            =             0.066</t>
  </si>
  <si>
    <t>KMO               =     0.522</t>
  </si>
  <si>
    <t>Uniqueness</t>
  </si>
  <si>
    <t>Vaccines</t>
  </si>
  <si>
    <t>IP/Exports</t>
  </si>
  <si>
    <t>Donations_N</t>
  </si>
  <si>
    <t>Factor loadings</t>
  </si>
  <si>
    <t>% of total</t>
  </si>
  <si>
    <t>Sum of loadings</t>
  </si>
  <si>
    <t>Dimension</t>
  </si>
  <si>
    <t>Vac_v1_AA</t>
  </si>
  <si>
    <t>Vac_v2_AA</t>
  </si>
  <si>
    <t>Vac_v1_GM</t>
  </si>
  <si>
    <t>Vac_v2_GM</t>
  </si>
  <si>
    <t>Delivered_Donations_N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</si>
</sst>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%"/>
    <numFmt numFmtId="168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2" fontId="0" fillId="0" borderId="0" xfId="0" applyNumberFormat="1"/>
    <xf numFmtId="0" fontId="0" fillId="0" borderId="1" xfId="0" applyBorder="1"/>
    <xf numFmtId="167" fontId="1" fillId="0" borderId="1" xfId="2" applyNumberFormat="1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2" fontId="0" fillId="0" borderId="1" xfId="0" applyNumberFormat="1" applyBorder="1"/>
    <xf numFmtId="1" fontId="0" fillId="0" borderId="1" xfId="0" applyNumberFormat="1" applyBorder="1"/>
    <xf numFmtId="0" fontId="5" fillId="0" borderId="1" xfId="0" applyFont="1" applyBorder="1"/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5" fontId="4" fillId="2" borderId="0" xfId="0" applyNumberFormat="1" applyFont="1" applyFill="1"/>
    <xf numFmtId="165" fontId="7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7" fillId="2" borderId="0" xfId="0" applyFont="1" applyFill="1"/>
    <xf numFmtId="165" fontId="4" fillId="10" borderId="0" xfId="0" applyNumberFormat="1" applyFont="1" applyFill="1"/>
    <xf numFmtId="165" fontId="7" fillId="2" borderId="0" xfId="0" applyNumberFormat="1" applyFont="1" applyFill="1"/>
    <xf numFmtId="2" fontId="4" fillId="10" borderId="0" xfId="0" applyNumberFormat="1" applyFont="1" applyFill="1"/>
    <xf numFmtId="2" fontId="4" fillId="2" borderId="0" xfId="0" applyNumberFormat="1" applyFont="1" applyFill="1"/>
    <xf numFmtId="165" fontId="7" fillId="11" borderId="0" xfId="0" applyNumberFormat="1" applyFont="1" applyFill="1"/>
    <xf numFmtId="0" fontId="8" fillId="0" borderId="0" xfId="0" applyFont="1"/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 applyAlignment="1"/>
    <xf numFmtId="0" fontId="0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0" borderId="1" xfId="0" applyFill="1" applyBorder="1"/>
    <xf numFmtId="2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11" fontId="0" fillId="0" borderId="1" xfId="0" applyNumberFormat="1" applyFill="1" applyBorder="1"/>
    <xf numFmtId="165" fontId="0" fillId="0" borderId="1" xfId="1" applyNumberFormat="1" applyFont="1" applyFill="1" applyBorder="1"/>
    <xf numFmtId="166" fontId="0" fillId="0" borderId="1" xfId="0" applyNumberFormat="1" applyBorder="1"/>
    <xf numFmtId="168" fontId="0" fillId="0" borderId="1" xfId="0" applyNumberFormat="1" applyBorder="1"/>
    <xf numFmtId="2" fontId="0" fillId="12" borderId="1" xfId="0" applyNumberFormat="1" applyFill="1" applyBorder="1"/>
    <xf numFmtId="2" fontId="0" fillId="13" borderId="1" xfId="0" applyNumberFormat="1" applyFill="1" applyBorder="1"/>
    <xf numFmtId="0" fontId="7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7" fillId="6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/>
    <xf numFmtId="0" fontId="4" fillId="8" borderId="1" xfId="0" applyFont="1" applyFill="1" applyBorder="1"/>
    <xf numFmtId="165" fontId="4" fillId="4" borderId="1" xfId="0" applyNumberFormat="1" applyFont="1" applyFill="1" applyBorder="1"/>
    <xf numFmtId="164" fontId="4" fillId="5" borderId="1" xfId="0" applyNumberFormat="1" applyFont="1" applyFill="1" applyBorder="1"/>
    <xf numFmtId="165" fontId="4" fillId="6" borderId="1" xfId="0" applyNumberFormat="1" applyFont="1" applyFill="1" applyBorder="1"/>
    <xf numFmtId="164" fontId="4" fillId="6" borderId="1" xfId="0" applyNumberFormat="1" applyFont="1" applyFill="1" applyBorder="1"/>
    <xf numFmtId="165" fontId="4" fillId="7" borderId="1" xfId="0" applyNumberFormat="1" applyFont="1" applyFill="1" applyBorder="1"/>
    <xf numFmtId="164" fontId="4" fillId="7" borderId="1" xfId="0" applyNumberFormat="1" applyFont="1" applyFill="1" applyBorder="1"/>
    <xf numFmtId="3" fontId="5" fillId="0" borderId="1" xfId="0" applyNumberFormat="1" applyFont="1" applyBorder="1"/>
    <xf numFmtId="3" fontId="5" fillId="9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1" fontId="0" fillId="0" borderId="0" xfId="0" applyNumberFormat="1" applyBorder="1"/>
    <xf numFmtId="0" fontId="2" fillId="0" borderId="0" xfId="0" applyFont="1"/>
    <xf numFmtId="0" fontId="2" fillId="0" borderId="1" xfId="0" applyFont="1" applyBorder="1"/>
    <xf numFmtId="0" fontId="0" fillId="0" borderId="5" xfId="0" applyBorder="1" applyAlignme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92071-4B94-4D48-B902-D4E74AAEFAD0}">
  <dimension ref="A1:G30"/>
  <sheetViews>
    <sheetView tabSelected="1" workbookViewId="0">
      <selection activeCell="P17" sqref="P17"/>
    </sheetView>
  </sheetViews>
  <sheetFormatPr defaultColWidth="10.6640625" defaultRowHeight="15.5" x14ac:dyDescent="0.35"/>
  <cols>
    <col min="1" max="1" width="22" customWidth="1"/>
    <col min="2" max="2" width="24.5" customWidth="1"/>
    <col min="3" max="3" width="18" customWidth="1"/>
    <col min="5" max="5" width="20.1640625" customWidth="1"/>
    <col min="6" max="6" width="25.83203125" customWidth="1"/>
  </cols>
  <sheetData>
    <row r="1" spans="1:6" x14ac:dyDescent="0.35">
      <c r="A1" s="2"/>
      <c r="B1" s="66" t="s">
        <v>224</v>
      </c>
      <c r="C1" s="66"/>
      <c r="D1" s="63"/>
      <c r="E1" s="66" t="s">
        <v>226</v>
      </c>
      <c r="F1" s="66"/>
    </row>
    <row r="2" spans="1:6" x14ac:dyDescent="0.35">
      <c r="A2" s="2" t="s">
        <v>31</v>
      </c>
      <c r="B2" s="2" t="s">
        <v>223</v>
      </c>
      <c r="C2" s="2" t="s">
        <v>225</v>
      </c>
      <c r="D2" s="64"/>
      <c r="E2" s="2" t="s">
        <v>223</v>
      </c>
      <c r="F2" s="2" t="s">
        <v>225</v>
      </c>
    </row>
    <row r="3" spans="1:6" x14ac:dyDescent="0.35">
      <c r="A3" s="2" t="s">
        <v>11</v>
      </c>
      <c r="B3" s="7">
        <v>0.39422079999999998</v>
      </c>
      <c r="C3" s="7">
        <v>0.43219249999999998</v>
      </c>
      <c r="D3" s="64"/>
      <c r="E3" s="39">
        <v>6.1299999999999999E-5</v>
      </c>
      <c r="F3" s="39">
        <v>7.6299999999999998E-5</v>
      </c>
    </row>
    <row r="4" spans="1:6" x14ac:dyDescent="0.35">
      <c r="A4" s="2" t="s">
        <v>18</v>
      </c>
      <c r="B4" s="7">
        <v>0.332341</v>
      </c>
      <c r="C4" s="7">
        <v>0.31217590000000001</v>
      </c>
      <c r="D4" s="64"/>
      <c r="E4" s="39">
        <v>8.7375999999999999E-3</v>
      </c>
      <c r="F4" s="39">
        <v>5.8250999999999997E-3</v>
      </c>
    </row>
    <row r="5" spans="1:6" x14ac:dyDescent="0.35">
      <c r="A5" s="2" t="s">
        <v>15</v>
      </c>
      <c r="B5" s="7">
        <v>0.27195229999999998</v>
      </c>
      <c r="C5" s="7">
        <v>0.33979759999999998</v>
      </c>
      <c r="D5" s="64"/>
      <c r="E5" s="39">
        <v>4.4270000000000003E-4</v>
      </c>
      <c r="F5" s="39">
        <v>8.8540000000000005E-4</v>
      </c>
    </row>
    <row r="6" spans="1:6" x14ac:dyDescent="0.35">
      <c r="A6" s="2" t="s">
        <v>6</v>
      </c>
      <c r="B6" s="7">
        <v>0.50654010000000005</v>
      </c>
      <c r="C6" s="7">
        <v>0.47491870000000003</v>
      </c>
      <c r="D6" s="64"/>
      <c r="E6" s="39">
        <v>3.71533E-2</v>
      </c>
      <c r="F6" s="39">
        <v>2.9509400000000002E-2</v>
      </c>
    </row>
    <row r="7" spans="1:6" x14ac:dyDescent="0.35">
      <c r="A7" s="2" t="s">
        <v>13</v>
      </c>
      <c r="B7" s="7">
        <v>0.33745449999999999</v>
      </c>
      <c r="C7" s="7">
        <v>0.38483060000000002</v>
      </c>
      <c r="D7" s="64"/>
      <c r="E7" s="39">
        <v>2.4486E-3</v>
      </c>
      <c r="F7" s="39">
        <v>3.2613999999999998E-3</v>
      </c>
    </row>
    <row r="8" spans="1:6" x14ac:dyDescent="0.35">
      <c r="A8" s="2" t="s">
        <v>12</v>
      </c>
      <c r="B8" s="7">
        <v>0.42150189999999998</v>
      </c>
      <c r="C8" s="7">
        <v>0.39742080000000002</v>
      </c>
      <c r="D8" s="64"/>
      <c r="E8" s="39">
        <v>2.1124299999999999E-2</v>
      </c>
      <c r="F8" s="39">
        <v>1.8703299999999999E-2</v>
      </c>
    </row>
    <row r="9" spans="1:6" x14ac:dyDescent="0.35">
      <c r="A9" s="2" t="s">
        <v>1</v>
      </c>
      <c r="B9" s="7">
        <v>0.5232308</v>
      </c>
      <c r="C9" s="7">
        <v>0.52125690000000002</v>
      </c>
      <c r="D9" s="64"/>
      <c r="E9" s="39">
        <v>3.5185800000000003E-2</v>
      </c>
      <c r="F9" s="39">
        <v>3.4652200000000001E-2</v>
      </c>
    </row>
    <row r="10" spans="1:6" x14ac:dyDescent="0.35">
      <c r="A10" s="2" t="s">
        <v>8</v>
      </c>
      <c r="B10" s="7">
        <v>0.31710250000000001</v>
      </c>
      <c r="C10" s="7">
        <v>0.36415180000000003</v>
      </c>
      <c r="D10" s="64"/>
      <c r="E10" s="39">
        <v>1.8678E-3</v>
      </c>
      <c r="F10" s="39">
        <v>2.4163000000000001E-3</v>
      </c>
    </row>
    <row r="11" spans="1:6" x14ac:dyDescent="0.35">
      <c r="A11" s="2" t="s">
        <v>4</v>
      </c>
      <c r="B11" s="7">
        <v>0.40761740000000002</v>
      </c>
      <c r="C11" s="7">
        <v>0.48160180000000002</v>
      </c>
      <c r="D11" s="64"/>
      <c r="E11" s="39">
        <v>8.0400000000000003E-4</v>
      </c>
      <c r="F11" s="39">
        <v>1.6080000000000001E-3</v>
      </c>
    </row>
    <row r="12" spans="1:6" x14ac:dyDescent="0.35">
      <c r="A12" s="2" t="s">
        <v>5</v>
      </c>
      <c r="B12" s="7">
        <v>0.48111310000000002</v>
      </c>
      <c r="C12" s="7">
        <v>0.44846619999999998</v>
      </c>
      <c r="D12" s="64"/>
      <c r="E12" s="39">
        <v>3.5835600000000002E-2</v>
      </c>
      <c r="F12" s="39">
        <v>2.9727699999999999E-2</v>
      </c>
    </row>
    <row r="13" spans="1:6" x14ac:dyDescent="0.35">
      <c r="A13" s="2" t="s">
        <v>10</v>
      </c>
      <c r="B13" s="7">
        <v>0.5051253</v>
      </c>
      <c r="C13" s="7">
        <v>0.50806779999999996</v>
      </c>
      <c r="D13" s="64"/>
      <c r="E13" s="39">
        <v>3.7365099999999998E-2</v>
      </c>
      <c r="F13" s="39">
        <v>3.8056699999999999E-2</v>
      </c>
    </row>
    <row r="14" spans="1:6" x14ac:dyDescent="0.35">
      <c r="A14" s="2" t="s">
        <v>7</v>
      </c>
      <c r="B14" s="7">
        <v>0.41919149999999999</v>
      </c>
      <c r="C14" s="7">
        <v>0.4652579</v>
      </c>
      <c r="D14" s="64"/>
      <c r="E14" s="39">
        <v>0</v>
      </c>
      <c r="F14" s="39">
        <v>0</v>
      </c>
    </row>
    <row r="15" spans="1:6" x14ac:dyDescent="0.35">
      <c r="A15" s="2" t="s">
        <v>14</v>
      </c>
      <c r="B15" s="7">
        <v>0.40842339999999999</v>
      </c>
      <c r="C15" s="7">
        <v>0.46733999999999998</v>
      </c>
      <c r="D15" s="64"/>
      <c r="E15" s="39">
        <v>2.1165699999999999E-2</v>
      </c>
      <c r="F15" s="39">
        <v>3.1149300000000001E-2</v>
      </c>
    </row>
    <row r="16" spans="1:6" x14ac:dyDescent="0.35">
      <c r="A16" s="2" t="s">
        <v>3</v>
      </c>
      <c r="B16" s="7">
        <v>0.43897930000000002</v>
      </c>
      <c r="C16" s="7">
        <v>0.4842592</v>
      </c>
      <c r="D16" s="64"/>
      <c r="E16" s="39">
        <v>2.6677800000000002E-2</v>
      </c>
      <c r="F16" s="39">
        <v>3.3730499999999997E-2</v>
      </c>
    </row>
    <row r="17" spans="1:7" x14ac:dyDescent="0.35">
      <c r="A17" s="2" t="s">
        <v>0</v>
      </c>
      <c r="B17" s="7">
        <v>0.61720839999999999</v>
      </c>
      <c r="C17" s="7">
        <v>0.62789289999999998</v>
      </c>
      <c r="D17" s="64"/>
      <c r="E17" s="39">
        <v>1.20625E-2</v>
      </c>
      <c r="F17" s="39">
        <v>1.2506E-2</v>
      </c>
    </row>
    <row r="18" spans="1:7" x14ac:dyDescent="0.35">
      <c r="A18" s="2" t="s">
        <v>17</v>
      </c>
      <c r="B18" s="7">
        <v>0.25605489999999997</v>
      </c>
      <c r="C18" s="7">
        <v>0.28985549999999999</v>
      </c>
      <c r="D18" s="64"/>
      <c r="E18" s="39">
        <v>4.1773000000000001E-3</v>
      </c>
      <c r="F18" s="39">
        <v>5.483E-3</v>
      </c>
    </row>
    <row r="19" spans="1:7" x14ac:dyDescent="0.35">
      <c r="A19" s="2" t="s">
        <v>16</v>
      </c>
      <c r="B19" s="7">
        <v>0.31966309999999998</v>
      </c>
      <c r="C19" s="7">
        <v>0.35923369999999999</v>
      </c>
      <c r="D19" s="64"/>
      <c r="E19" s="39">
        <v>2.153E-4</v>
      </c>
      <c r="F19" s="39">
        <v>2.7149999999999999E-4</v>
      </c>
    </row>
    <row r="20" spans="1:7" x14ac:dyDescent="0.35">
      <c r="A20" s="2" t="s">
        <v>9</v>
      </c>
      <c r="B20" s="7">
        <v>0.45082489999999997</v>
      </c>
      <c r="C20" s="7">
        <v>0.43372179999999999</v>
      </c>
      <c r="D20" s="64"/>
      <c r="E20" s="39">
        <v>2.1677499999999999E-2</v>
      </c>
      <c r="F20" s="39">
        <v>1.95438E-2</v>
      </c>
    </row>
    <row r="21" spans="1:7" x14ac:dyDescent="0.35">
      <c r="A21" s="2" t="s">
        <v>2</v>
      </c>
      <c r="B21" s="7">
        <v>0.50672379999999995</v>
      </c>
      <c r="C21" s="7">
        <v>0.48805500000000002</v>
      </c>
      <c r="D21" s="65"/>
      <c r="E21" s="39">
        <v>2.9545399999999999E-2</v>
      </c>
      <c r="F21" s="39">
        <v>2.7393000000000001E-2</v>
      </c>
    </row>
    <row r="27" spans="1:7" x14ac:dyDescent="0.35">
      <c r="G27" s="1"/>
    </row>
    <row r="29" spans="1:7" x14ac:dyDescent="0.35">
      <c r="G29" s="1"/>
    </row>
    <row r="30" spans="1:7" x14ac:dyDescent="0.35">
      <c r="G30" s="1"/>
    </row>
  </sheetData>
  <mergeCells count="2">
    <mergeCell ref="B1:C1"/>
    <mergeCell ref="E1:F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5002B-A9BC-6741-B32E-605C66471E5A}">
  <dimension ref="A1:F23"/>
  <sheetViews>
    <sheetView tabSelected="1" workbookViewId="0">
      <selection activeCell="P17" sqref="P17"/>
    </sheetView>
  </sheetViews>
  <sheetFormatPr defaultColWidth="10.6640625" defaultRowHeight="15.5" x14ac:dyDescent="0.35"/>
  <cols>
    <col min="2" max="2" width="19.33203125" customWidth="1"/>
    <col min="5" max="5" width="16.6640625" bestFit="1" customWidth="1"/>
    <col min="6" max="6" width="29.33203125" bestFit="1" customWidth="1"/>
  </cols>
  <sheetData>
    <row r="1" spans="1:6" x14ac:dyDescent="0.35">
      <c r="A1" s="31"/>
      <c r="B1" s="31" t="s">
        <v>210</v>
      </c>
      <c r="C1" s="31" t="s">
        <v>207</v>
      </c>
      <c r="D1" s="31" t="s">
        <v>208</v>
      </c>
      <c r="E1" s="31" t="s">
        <v>211</v>
      </c>
      <c r="F1" s="31" t="s">
        <v>209</v>
      </c>
    </row>
    <row r="2" spans="1:6" x14ac:dyDescent="0.35">
      <c r="A2" s="32" t="s">
        <v>11</v>
      </c>
      <c r="B2" s="37">
        <v>225580</v>
      </c>
      <c r="C2" s="33">
        <v>0</v>
      </c>
      <c r="D2" s="33">
        <v>405000000000</v>
      </c>
      <c r="E2" s="33">
        <v>0.6</v>
      </c>
      <c r="F2" s="33">
        <v>0.01</v>
      </c>
    </row>
    <row r="3" spans="1:6" x14ac:dyDescent="0.35">
      <c r="A3" s="32" t="s">
        <v>18</v>
      </c>
      <c r="B3" s="37">
        <v>227906450</v>
      </c>
      <c r="C3" s="33">
        <v>3.16</v>
      </c>
      <c r="D3" s="33">
        <v>1380000000000</v>
      </c>
      <c r="E3" s="33">
        <v>2.0499999999999998</v>
      </c>
      <c r="F3" s="33">
        <v>1.54</v>
      </c>
    </row>
    <row r="4" spans="1:6" x14ac:dyDescent="0.35">
      <c r="A4" s="32" t="s">
        <v>15</v>
      </c>
      <c r="B4" s="37">
        <v>16439375</v>
      </c>
      <c r="C4" s="33">
        <v>0.23</v>
      </c>
      <c r="D4" s="33">
        <v>1670000000000</v>
      </c>
      <c r="E4" s="33">
        <v>2.48</v>
      </c>
      <c r="F4" s="33">
        <v>0.09</v>
      </c>
    </row>
    <row r="5" spans="1:6" x14ac:dyDescent="0.35">
      <c r="A5" s="32" t="s">
        <v>6</v>
      </c>
      <c r="B5" s="37">
        <v>382900000</v>
      </c>
      <c r="C5" s="33">
        <v>5.3</v>
      </c>
      <c r="D5" s="33">
        <v>1650000000000</v>
      </c>
      <c r="E5" s="33">
        <v>2.4500000000000002</v>
      </c>
      <c r="F5" s="33">
        <v>2.17</v>
      </c>
    </row>
    <row r="6" spans="1:6" x14ac:dyDescent="0.35">
      <c r="A6" s="32" t="s">
        <v>13</v>
      </c>
      <c r="B6" s="37">
        <v>245368898</v>
      </c>
      <c r="C6" s="33">
        <v>3.4</v>
      </c>
      <c r="D6" s="33">
        <v>14900000000000</v>
      </c>
      <c r="E6" s="33">
        <v>22.1</v>
      </c>
      <c r="F6" s="33">
        <v>0.15</v>
      </c>
    </row>
    <row r="7" spans="1:6" x14ac:dyDescent="0.35">
      <c r="A7" s="34" t="s">
        <v>28</v>
      </c>
      <c r="B7" s="37"/>
      <c r="C7" s="33"/>
      <c r="D7" s="33"/>
      <c r="E7" s="33"/>
      <c r="F7" s="33"/>
    </row>
    <row r="8" spans="1:6" x14ac:dyDescent="0.35">
      <c r="A8" s="32" t="s">
        <v>12</v>
      </c>
      <c r="B8" s="37">
        <v>423800000</v>
      </c>
      <c r="C8" s="33">
        <v>5.87</v>
      </c>
      <c r="D8" s="33">
        <v>2660000000000</v>
      </c>
      <c r="E8" s="33">
        <v>3.95</v>
      </c>
      <c r="F8" s="33">
        <v>1.49</v>
      </c>
    </row>
    <row r="9" spans="1:6" x14ac:dyDescent="0.35">
      <c r="A9" s="32" t="s">
        <v>1</v>
      </c>
      <c r="B9" s="37">
        <v>1300000000</v>
      </c>
      <c r="C9" s="33">
        <v>18</v>
      </c>
      <c r="D9" s="33">
        <v>3920000000000</v>
      </c>
      <c r="E9" s="33">
        <v>5.81</v>
      </c>
      <c r="F9" s="33">
        <v>3.1</v>
      </c>
    </row>
    <row r="10" spans="1:6" x14ac:dyDescent="0.35">
      <c r="A10" s="32" t="s">
        <v>8</v>
      </c>
      <c r="B10" s="37">
        <v>31265322</v>
      </c>
      <c r="C10" s="33">
        <v>0.43</v>
      </c>
      <c r="D10" s="33">
        <v>2630000000000</v>
      </c>
      <c r="E10" s="33">
        <v>3.9</v>
      </c>
      <c r="F10" s="33">
        <v>0.11</v>
      </c>
    </row>
    <row r="11" spans="1:6" x14ac:dyDescent="0.35">
      <c r="A11" s="32" t="s">
        <v>4</v>
      </c>
      <c r="B11" s="37">
        <v>5310390</v>
      </c>
      <c r="C11" s="33">
        <v>7.0000000000000007E-2</v>
      </c>
      <c r="D11" s="33">
        <v>1060000000000</v>
      </c>
      <c r="E11" s="33">
        <v>1.57</v>
      </c>
      <c r="F11" s="33">
        <v>0.05</v>
      </c>
    </row>
    <row r="12" spans="1:6" x14ac:dyDescent="0.35">
      <c r="A12" s="32" t="s">
        <v>5</v>
      </c>
      <c r="B12" s="37">
        <v>239504987</v>
      </c>
      <c r="C12" s="33">
        <v>3.32</v>
      </c>
      <c r="D12" s="33">
        <v>1920000000000</v>
      </c>
      <c r="E12" s="33">
        <v>2.85</v>
      </c>
      <c r="F12" s="33">
        <v>1.1599999999999999</v>
      </c>
    </row>
    <row r="13" spans="1:6" x14ac:dyDescent="0.35">
      <c r="A13" s="32" t="s">
        <v>10</v>
      </c>
      <c r="B13" s="37">
        <v>2300000000</v>
      </c>
      <c r="C13" s="33">
        <v>31.84</v>
      </c>
      <c r="D13" s="33">
        <v>5100000000000</v>
      </c>
      <c r="E13" s="33">
        <v>7.56</v>
      </c>
      <c r="F13" s="33">
        <v>4.21</v>
      </c>
    </row>
    <row r="14" spans="1:6" x14ac:dyDescent="0.35">
      <c r="A14" s="32" t="s">
        <v>7</v>
      </c>
      <c r="B14" s="37">
        <v>65036</v>
      </c>
      <c r="C14" s="33">
        <v>0</v>
      </c>
      <c r="D14" s="33">
        <v>1090000000000</v>
      </c>
      <c r="E14" s="33">
        <v>1.62</v>
      </c>
      <c r="F14" s="33">
        <v>0</v>
      </c>
    </row>
    <row r="15" spans="1:6" x14ac:dyDescent="0.35">
      <c r="A15" s="32" t="s">
        <v>27</v>
      </c>
      <c r="B15" s="37">
        <v>14181469</v>
      </c>
      <c r="C15" s="33">
        <v>0.2</v>
      </c>
      <c r="D15" s="33">
        <v>1570000000000</v>
      </c>
      <c r="E15" s="33">
        <v>2.33</v>
      </c>
      <c r="F15" s="33">
        <v>0.08</v>
      </c>
    </row>
    <row r="16" spans="1:6" x14ac:dyDescent="0.35">
      <c r="A16" s="32" t="s">
        <v>3</v>
      </c>
      <c r="B16" s="37">
        <v>219476854</v>
      </c>
      <c r="C16" s="33">
        <v>3.04</v>
      </c>
      <c r="D16" s="33">
        <v>764000000000</v>
      </c>
      <c r="E16" s="33">
        <v>1.1299999999999999</v>
      </c>
      <c r="F16" s="33">
        <v>2.68</v>
      </c>
    </row>
    <row r="17" spans="1:6" x14ac:dyDescent="0.35">
      <c r="A17" s="32" t="s">
        <v>0</v>
      </c>
      <c r="B17" s="37">
        <v>15234276</v>
      </c>
      <c r="C17" s="33">
        <v>0.21</v>
      </c>
      <c r="D17" s="33">
        <v>321000000000</v>
      </c>
      <c r="E17" s="33">
        <v>0.48</v>
      </c>
      <c r="F17" s="33">
        <v>0.44</v>
      </c>
    </row>
    <row r="18" spans="1:6" x14ac:dyDescent="0.35">
      <c r="A18" s="32" t="s">
        <v>17</v>
      </c>
      <c r="B18" s="37">
        <v>68131319</v>
      </c>
      <c r="C18" s="33">
        <v>0.94</v>
      </c>
      <c r="D18" s="33">
        <v>1700000000000</v>
      </c>
      <c r="E18" s="33">
        <v>2.52</v>
      </c>
      <c r="F18" s="33">
        <v>0.37</v>
      </c>
    </row>
    <row r="19" spans="1:6" x14ac:dyDescent="0.35">
      <c r="A19" s="32" t="s">
        <v>16</v>
      </c>
      <c r="B19" s="37">
        <v>1994817</v>
      </c>
      <c r="C19" s="33">
        <v>0.03</v>
      </c>
      <c r="D19" s="33">
        <v>763000000000</v>
      </c>
      <c r="E19" s="33">
        <v>1.1299999999999999</v>
      </c>
      <c r="F19" s="33">
        <v>0.02</v>
      </c>
    </row>
    <row r="20" spans="1:6" x14ac:dyDescent="0.35">
      <c r="A20" s="32" t="s">
        <v>9</v>
      </c>
      <c r="B20" s="37">
        <v>802900000</v>
      </c>
      <c r="C20" s="33">
        <v>11.12</v>
      </c>
      <c r="D20" s="33">
        <v>2620000000000</v>
      </c>
      <c r="E20" s="33">
        <v>3.89</v>
      </c>
      <c r="F20" s="33">
        <v>2.86</v>
      </c>
    </row>
    <row r="21" spans="1:6" x14ac:dyDescent="0.35">
      <c r="A21" s="32" t="s">
        <v>2</v>
      </c>
      <c r="B21" s="37">
        <v>927900000</v>
      </c>
      <c r="C21" s="33">
        <v>12.85</v>
      </c>
      <c r="D21" s="33">
        <v>21300000000000</v>
      </c>
      <c r="E21" s="33">
        <v>31.59</v>
      </c>
      <c r="F21" s="33">
        <v>0.41</v>
      </c>
    </row>
    <row r="22" spans="1:6" x14ac:dyDescent="0.35">
      <c r="A22" s="33"/>
      <c r="B22" s="37"/>
      <c r="C22" s="33"/>
      <c r="D22" s="33"/>
      <c r="E22" s="33"/>
      <c r="F22" s="33"/>
    </row>
    <row r="23" spans="1:6" x14ac:dyDescent="0.35">
      <c r="A23" s="35" t="s">
        <v>26</v>
      </c>
      <c r="B23" s="37">
        <v>7222604773</v>
      </c>
      <c r="C23" s="33"/>
      <c r="D23" s="36">
        <v>67423000000000</v>
      </c>
      <c r="E23" s="33"/>
      <c r="F23" s="3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4C1A1-CAB1-B942-A099-FC402098BBB8}">
  <dimension ref="A1:AW822"/>
  <sheetViews>
    <sheetView tabSelected="1" workbookViewId="0">
      <selection activeCell="P17" sqref="P17"/>
    </sheetView>
  </sheetViews>
  <sheetFormatPr defaultColWidth="14.5" defaultRowHeight="15.5" x14ac:dyDescent="0.35"/>
  <cols>
    <col min="1" max="1" width="26.33203125" customWidth="1"/>
    <col min="2" max="2" width="5.5" customWidth="1"/>
    <col min="3" max="3" width="16.1640625" customWidth="1"/>
    <col min="4" max="4" width="5" customWidth="1"/>
    <col min="5" max="11" width="16.1640625" customWidth="1"/>
    <col min="12" max="12" width="4" customWidth="1"/>
    <col min="13" max="13" width="17.6640625" customWidth="1"/>
    <col min="14" max="14" width="12.33203125" customWidth="1"/>
    <col min="15" max="18" width="18.6640625" customWidth="1"/>
    <col min="19" max="19" width="21" bestFit="1" customWidth="1"/>
    <col min="20" max="21" width="18.6640625" customWidth="1"/>
    <col min="22" max="22" width="14.83203125" customWidth="1"/>
    <col min="23" max="24" width="17.1640625" customWidth="1"/>
    <col min="25" max="25" width="13.33203125" customWidth="1"/>
    <col min="26" max="26" width="10.1640625" customWidth="1"/>
    <col min="27" max="27" width="13.6640625" customWidth="1"/>
    <col min="28" max="28" width="14.1640625" customWidth="1"/>
    <col min="29" max="29" width="18.5" customWidth="1"/>
    <col min="30" max="30" width="17.6640625" customWidth="1"/>
    <col min="31" max="31" width="15.33203125" customWidth="1"/>
    <col min="32" max="32" width="15.1640625" customWidth="1"/>
    <col min="33" max="33" width="13.1640625" customWidth="1"/>
    <col min="34" max="34" width="15.5" customWidth="1"/>
    <col min="35" max="36" width="16.83203125" customWidth="1"/>
    <col min="37" max="38" width="13.6640625" customWidth="1"/>
    <col min="39" max="39" width="16.5" customWidth="1"/>
    <col min="40" max="42" width="14.1640625" customWidth="1"/>
    <col min="43" max="43" width="17.6640625" customWidth="1"/>
    <col min="44" max="44" width="21.5" customWidth="1"/>
    <col min="45" max="45" width="22.6640625" customWidth="1"/>
    <col min="46" max="49" width="14.1640625" customWidth="1"/>
  </cols>
  <sheetData>
    <row r="1" spans="1:49" ht="14.25" customHeight="1" x14ac:dyDescent="0.35">
      <c r="A1" s="4" t="s">
        <v>45</v>
      </c>
      <c r="B1" s="4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ht="14.25" customHeight="1" x14ac:dyDescent="0.35">
      <c r="A2" s="4"/>
      <c r="B2" s="4"/>
      <c r="C2" s="16"/>
      <c r="D2" s="16"/>
      <c r="E2" s="67" t="s">
        <v>46</v>
      </c>
      <c r="F2" s="67"/>
      <c r="G2" s="67"/>
      <c r="H2" s="17"/>
      <c r="I2" s="67" t="s">
        <v>47</v>
      </c>
      <c r="J2" s="67"/>
      <c r="K2" s="67"/>
      <c r="L2" s="16"/>
      <c r="M2" s="16"/>
      <c r="N2" s="16"/>
      <c r="O2" s="68" t="s">
        <v>48</v>
      </c>
      <c r="P2" s="69"/>
      <c r="Q2" s="69"/>
      <c r="R2" s="18"/>
      <c r="S2" s="18"/>
      <c r="T2" s="18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49" ht="14.25" customHeight="1" x14ac:dyDescent="0.35">
      <c r="A3" s="42" t="s">
        <v>49</v>
      </c>
      <c r="B3" s="42" t="s">
        <v>50</v>
      </c>
      <c r="C3" s="42" t="s">
        <v>22</v>
      </c>
      <c r="D3" s="42"/>
      <c r="E3" s="43" t="s">
        <v>51</v>
      </c>
      <c r="F3" s="43" t="s">
        <v>52</v>
      </c>
      <c r="G3" s="43" t="s">
        <v>53</v>
      </c>
      <c r="H3" s="44" t="s">
        <v>54</v>
      </c>
      <c r="I3" s="45" t="s">
        <v>55</v>
      </c>
      <c r="J3" s="45" t="s">
        <v>56</v>
      </c>
      <c r="K3" s="45" t="s">
        <v>57</v>
      </c>
      <c r="L3" s="42"/>
      <c r="M3" s="42" t="s">
        <v>58</v>
      </c>
      <c r="N3" s="42" t="s">
        <v>59</v>
      </c>
      <c r="O3" s="46" t="s">
        <v>60</v>
      </c>
      <c r="P3" s="46" t="s">
        <v>61</v>
      </c>
      <c r="Q3" s="46" t="s">
        <v>62</v>
      </c>
      <c r="R3" s="47" t="s">
        <v>63</v>
      </c>
      <c r="S3" s="47" t="s">
        <v>64</v>
      </c>
      <c r="T3" s="47" t="s">
        <v>65</v>
      </c>
      <c r="U3" s="42" t="s">
        <v>66</v>
      </c>
      <c r="V3" s="42" t="s">
        <v>67</v>
      </c>
      <c r="W3" s="42" t="s">
        <v>68</v>
      </c>
      <c r="X3" s="42" t="s">
        <v>69</v>
      </c>
      <c r="Y3" s="42" t="s">
        <v>70</v>
      </c>
      <c r="Z3" s="42" t="s">
        <v>71</v>
      </c>
      <c r="AA3" s="42" t="s">
        <v>72</v>
      </c>
      <c r="AB3" s="42" t="s">
        <v>73</v>
      </c>
      <c r="AC3" s="42" t="s">
        <v>74</v>
      </c>
      <c r="AD3" s="42" t="s">
        <v>75</v>
      </c>
      <c r="AE3" s="42" t="s">
        <v>76</v>
      </c>
      <c r="AF3" s="42" t="s">
        <v>77</v>
      </c>
      <c r="AG3" s="42" t="s">
        <v>78</v>
      </c>
      <c r="AH3" s="42" t="s">
        <v>79</v>
      </c>
      <c r="AI3" s="42" t="s">
        <v>80</v>
      </c>
      <c r="AJ3" s="42" t="s">
        <v>81</v>
      </c>
      <c r="AK3" s="42" t="s">
        <v>82</v>
      </c>
      <c r="AL3" s="42" t="s">
        <v>83</v>
      </c>
      <c r="AM3" s="42" t="s">
        <v>84</v>
      </c>
      <c r="AN3" s="42" t="s">
        <v>85</v>
      </c>
      <c r="AO3" s="42" t="s">
        <v>86</v>
      </c>
      <c r="AP3" s="42" t="s">
        <v>87</v>
      </c>
      <c r="AQ3" s="42" t="s">
        <v>88</v>
      </c>
      <c r="AR3" s="42" t="s">
        <v>89</v>
      </c>
      <c r="AS3" s="42" t="s">
        <v>90</v>
      </c>
      <c r="AT3" s="42" t="s">
        <v>91</v>
      </c>
      <c r="AU3" s="42" t="s">
        <v>92</v>
      </c>
      <c r="AV3" s="42" t="s">
        <v>93</v>
      </c>
      <c r="AW3" s="42" t="s">
        <v>94</v>
      </c>
    </row>
    <row r="4" spans="1:49" ht="14.25" customHeight="1" x14ac:dyDescent="0.35">
      <c r="A4" s="6" t="s">
        <v>11</v>
      </c>
      <c r="B4" s="6" t="s">
        <v>95</v>
      </c>
      <c r="C4" s="48">
        <v>45605823</v>
      </c>
      <c r="D4" s="48"/>
      <c r="E4" s="49">
        <v>119</v>
      </c>
      <c r="F4" s="49">
        <v>119</v>
      </c>
      <c r="G4" s="49"/>
      <c r="H4" s="50">
        <f t="shared" ref="H4:H23" si="0">O4+G4</f>
        <v>129.92599487304688</v>
      </c>
      <c r="I4" s="51">
        <f t="shared" ref="I4:I23" si="1">(H4*1000000)/H$27*100</f>
        <v>0.49786483958489242</v>
      </c>
      <c r="J4" s="51">
        <f t="shared" ref="J4:J23" si="2">C4/C$27*100</f>
        <v>0.57961041296000881</v>
      </c>
      <c r="K4" s="51">
        <f t="shared" ref="K4:K23" si="3">I4/J4</f>
        <v>0.85896462253386641</v>
      </c>
      <c r="L4" s="48"/>
      <c r="M4" s="48">
        <v>149.92599487304688</v>
      </c>
      <c r="N4" s="48">
        <v>-20</v>
      </c>
      <c r="O4" s="52">
        <v>129.92599487304688</v>
      </c>
      <c r="P4" s="53">
        <f>(O4*1000000)/O$27*100</f>
        <v>0.63276242636560642</v>
      </c>
      <c r="Q4" s="53">
        <f>P4/J4</f>
        <v>1.0917029994926348</v>
      </c>
      <c r="R4" s="54">
        <f>C4*0.7</f>
        <v>31924076.099999998</v>
      </c>
      <c r="S4" s="55">
        <f>R4*2</f>
        <v>63848152.199999996</v>
      </c>
      <c r="T4" s="54">
        <f>(O4*1000000)-S4</f>
        <v>66077842.673046879</v>
      </c>
      <c r="U4" s="48">
        <v>0</v>
      </c>
      <c r="V4" s="48">
        <v>118.95999908447266</v>
      </c>
      <c r="W4" s="48">
        <v>3.9000000953674316</v>
      </c>
      <c r="X4" s="48">
        <v>7.0659999999999998</v>
      </c>
      <c r="Y4" s="48">
        <v>0</v>
      </c>
      <c r="Z4" s="48">
        <v>20</v>
      </c>
      <c r="AA4" s="48"/>
      <c r="AB4" s="48">
        <v>0</v>
      </c>
      <c r="AC4" s="48">
        <v>0</v>
      </c>
      <c r="AD4" s="48">
        <v>7.0659999999999998</v>
      </c>
      <c r="AE4" s="48">
        <v>3.5</v>
      </c>
      <c r="AF4" s="48">
        <v>0</v>
      </c>
      <c r="AG4" s="48">
        <v>0</v>
      </c>
      <c r="AH4" s="48">
        <v>328.74310302734375</v>
      </c>
      <c r="AI4" s="48">
        <v>-43.854049682617188</v>
      </c>
      <c r="AJ4" s="48">
        <v>284.88906860351563</v>
      </c>
      <c r="AK4" s="48">
        <v>0</v>
      </c>
      <c r="AL4" s="48">
        <v>260.8438720703125</v>
      </c>
      <c r="AM4" s="48">
        <v>8.551539421081543</v>
      </c>
      <c r="AN4" s="48">
        <v>15.493635177612305</v>
      </c>
      <c r="AO4" s="48">
        <v>0</v>
      </c>
      <c r="AP4" s="48">
        <v>43.854049682617188</v>
      </c>
      <c r="AQ4" s="48"/>
      <c r="AR4" s="48">
        <v>0</v>
      </c>
      <c r="AS4" s="48">
        <v>0</v>
      </c>
      <c r="AT4" s="48">
        <v>15.493635177612305</v>
      </c>
      <c r="AU4" s="48">
        <v>7.6744585037231445</v>
      </c>
      <c r="AV4" s="48">
        <v>0</v>
      </c>
      <c r="AW4" s="48">
        <v>0</v>
      </c>
    </row>
    <row r="5" spans="1:49" ht="14.25" customHeight="1" x14ac:dyDescent="0.35">
      <c r="A5" s="6" t="s">
        <v>18</v>
      </c>
      <c r="B5" s="6" t="s">
        <v>96</v>
      </c>
      <c r="C5" s="48">
        <v>25788217</v>
      </c>
      <c r="D5" s="48"/>
      <c r="E5" s="49">
        <v>255</v>
      </c>
      <c r="F5" s="49">
        <v>255</v>
      </c>
      <c r="G5" s="49"/>
      <c r="H5" s="50">
        <f t="shared" si="0"/>
        <v>255.31362915039063</v>
      </c>
      <c r="I5" s="51">
        <f t="shared" si="1"/>
        <v>0.97833908560791971</v>
      </c>
      <c r="J5" s="51">
        <f t="shared" si="2"/>
        <v>0.32774584738603052</v>
      </c>
      <c r="K5" s="51">
        <f t="shared" si="3"/>
        <v>2.9850541003364652</v>
      </c>
      <c r="L5" s="48"/>
      <c r="M5" s="48">
        <v>255.31362915039063</v>
      </c>
      <c r="N5" s="48">
        <v>0</v>
      </c>
      <c r="O5" s="52">
        <v>255.31362915039063</v>
      </c>
      <c r="P5" s="53">
        <f t="shared" ref="P5:P23" si="4">(O5*1000000)/O$27*100</f>
        <v>1.2434222391236345</v>
      </c>
      <c r="Q5" s="53">
        <f t="shared" ref="Q5:Q23" si="5">P5/J5</f>
        <v>3.7938611550403207</v>
      </c>
      <c r="R5" s="54">
        <f t="shared" ref="R5:R23" si="6">C5*0.7</f>
        <v>18051751.899999999</v>
      </c>
      <c r="S5" s="55">
        <f t="shared" ref="S5:S23" si="7">R5*2</f>
        <v>36103503.799999997</v>
      </c>
      <c r="T5" s="54">
        <f t="shared" ref="T5:T23" si="8">(O5*1000000)-S5</f>
        <v>219210125.35039061</v>
      </c>
      <c r="U5" s="48">
        <v>0</v>
      </c>
      <c r="V5" s="48">
        <v>254.80000305175781</v>
      </c>
      <c r="W5" s="48">
        <v>0</v>
      </c>
      <c r="X5" s="48">
        <v>0.51363000000000003</v>
      </c>
      <c r="Y5" s="48">
        <v>0</v>
      </c>
      <c r="Z5" s="48">
        <v>0</v>
      </c>
      <c r="AA5" s="48"/>
      <c r="AB5" s="48">
        <v>0</v>
      </c>
      <c r="AC5" s="48">
        <v>0</v>
      </c>
      <c r="AD5" s="48">
        <v>0.51363000000000003</v>
      </c>
      <c r="AE5" s="48">
        <v>0</v>
      </c>
      <c r="AF5" s="48">
        <v>0</v>
      </c>
      <c r="AG5" s="48">
        <v>0</v>
      </c>
      <c r="AH5" s="48">
        <v>990.03985595703125</v>
      </c>
      <c r="AI5" s="48">
        <v>0</v>
      </c>
      <c r="AJ5" s="48">
        <v>990.03985595703125</v>
      </c>
      <c r="AK5" s="48">
        <v>0</v>
      </c>
      <c r="AL5" s="48">
        <v>988.04815673828125</v>
      </c>
      <c r="AM5" s="48">
        <v>0</v>
      </c>
      <c r="AN5" s="48">
        <v>1.9917235374450684</v>
      </c>
      <c r="AO5" s="48">
        <v>0</v>
      </c>
      <c r="AP5" s="48">
        <v>0</v>
      </c>
      <c r="AQ5" s="48"/>
      <c r="AR5" s="48">
        <v>0</v>
      </c>
      <c r="AS5" s="48">
        <v>0</v>
      </c>
      <c r="AT5" s="48">
        <v>1.9917235374450684</v>
      </c>
      <c r="AU5" s="48">
        <v>0</v>
      </c>
      <c r="AV5" s="48">
        <v>0</v>
      </c>
      <c r="AW5" s="48">
        <v>0</v>
      </c>
    </row>
    <row r="6" spans="1:49" ht="14.25" customHeight="1" x14ac:dyDescent="0.35">
      <c r="A6" s="6" t="s">
        <v>15</v>
      </c>
      <c r="B6" s="6" t="s">
        <v>97</v>
      </c>
      <c r="C6" s="48">
        <v>213993441</v>
      </c>
      <c r="D6" s="48"/>
      <c r="E6" s="49">
        <v>673</v>
      </c>
      <c r="F6" s="49">
        <v>623</v>
      </c>
      <c r="G6" s="49">
        <v>50</v>
      </c>
      <c r="H6" s="50">
        <f t="shared" si="0"/>
        <v>647.658935546875</v>
      </c>
      <c r="I6" s="51">
        <f t="shared" si="1"/>
        <v>2.4817713527368848</v>
      </c>
      <c r="J6" s="51">
        <f t="shared" si="2"/>
        <v>2.7196708347691319</v>
      </c>
      <c r="K6" s="51">
        <f t="shared" si="3"/>
        <v>0.91252636937129861</v>
      </c>
      <c r="L6" s="48"/>
      <c r="M6" s="48">
        <v>778.6600341796875</v>
      </c>
      <c r="N6" s="48">
        <v>-181.00106811523438</v>
      </c>
      <c r="O6" s="52">
        <v>597.658935546875</v>
      </c>
      <c r="P6" s="53">
        <f t="shared" si="4"/>
        <v>2.9107040401364572</v>
      </c>
      <c r="Q6" s="53">
        <f t="shared" si="5"/>
        <v>1.0702412964558419</v>
      </c>
      <c r="R6" s="54">
        <f t="shared" si="6"/>
        <v>149795408.69999999</v>
      </c>
      <c r="S6" s="55">
        <f t="shared" si="7"/>
        <v>299590817.39999998</v>
      </c>
      <c r="T6" s="54">
        <f t="shared" si="8"/>
        <v>298068118.14687502</v>
      </c>
      <c r="U6" s="48">
        <v>0</v>
      </c>
      <c r="V6" s="48">
        <v>628.0010986328125</v>
      </c>
      <c r="W6" s="48">
        <v>5.2165999412536621</v>
      </c>
      <c r="X6" s="48">
        <v>15.2424</v>
      </c>
      <c r="Y6" s="48">
        <v>0</v>
      </c>
      <c r="Z6" s="48">
        <v>0</v>
      </c>
      <c r="AA6" s="48">
        <v>130.19999694824219</v>
      </c>
      <c r="AB6" s="48">
        <v>0</v>
      </c>
      <c r="AC6" s="48">
        <v>0</v>
      </c>
      <c r="AD6" s="48">
        <v>15.2424</v>
      </c>
      <c r="AE6" s="48">
        <v>5.1872999999999996</v>
      </c>
      <c r="AF6" s="48">
        <v>0</v>
      </c>
      <c r="AG6" s="48">
        <v>0</v>
      </c>
      <c r="AH6" s="48">
        <v>363.8709716796875</v>
      </c>
      <c r="AI6" s="48">
        <v>-84.582534790039063</v>
      </c>
      <c r="AJ6" s="48">
        <v>279.2884521484375</v>
      </c>
      <c r="AK6" s="48">
        <v>0</v>
      </c>
      <c r="AL6" s="48">
        <v>293.46743774414063</v>
      </c>
      <c r="AM6" s="48">
        <v>2.4377381801605225</v>
      </c>
      <c r="AN6" s="48">
        <v>7.1228351593017578</v>
      </c>
      <c r="AO6" s="48">
        <v>0</v>
      </c>
      <c r="AP6" s="48">
        <v>0</v>
      </c>
      <c r="AQ6" s="48">
        <v>60.842987060546875</v>
      </c>
      <c r="AR6" s="48">
        <v>0</v>
      </c>
      <c r="AS6" s="48">
        <v>0</v>
      </c>
      <c r="AT6" s="48">
        <v>7.1228351593017578</v>
      </c>
      <c r="AU6" s="48">
        <v>2.4240462779998779</v>
      </c>
      <c r="AV6" s="48">
        <v>0</v>
      </c>
      <c r="AW6" s="48">
        <v>0</v>
      </c>
    </row>
    <row r="7" spans="1:49" ht="14.25" customHeight="1" x14ac:dyDescent="0.35">
      <c r="A7" s="6" t="s">
        <v>6</v>
      </c>
      <c r="B7" s="6" t="s">
        <v>98</v>
      </c>
      <c r="C7" s="48">
        <v>38067913</v>
      </c>
      <c r="D7" s="48"/>
      <c r="E7" s="49">
        <v>715</v>
      </c>
      <c r="F7" s="49">
        <v>465</v>
      </c>
      <c r="G7" s="49">
        <v>250</v>
      </c>
      <c r="H7" s="50">
        <f t="shared" si="0"/>
        <v>568.2327880859375</v>
      </c>
      <c r="I7" s="51">
        <f t="shared" si="1"/>
        <v>2.1774174303126284</v>
      </c>
      <c r="J7" s="51">
        <f t="shared" si="2"/>
        <v>0.48381012166923709</v>
      </c>
      <c r="K7" s="51">
        <f t="shared" si="3"/>
        <v>4.5005619617880734</v>
      </c>
      <c r="L7" s="48"/>
      <c r="M7" s="48">
        <v>318.2327880859375</v>
      </c>
      <c r="N7" s="48">
        <v>0</v>
      </c>
      <c r="O7" s="52">
        <v>318.2327880859375</v>
      </c>
      <c r="P7" s="53">
        <f t="shared" si="4"/>
        <v>1.5498495996517703</v>
      </c>
      <c r="Q7" s="53">
        <f t="shared" si="5"/>
        <v>3.2034253320383086</v>
      </c>
      <c r="R7" s="54">
        <f t="shared" si="6"/>
        <v>26647539.099999998</v>
      </c>
      <c r="S7" s="55">
        <f t="shared" si="7"/>
        <v>53295078.199999996</v>
      </c>
      <c r="T7" s="54">
        <f t="shared" si="8"/>
        <v>264937709.88593751</v>
      </c>
      <c r="U7" s="48">
        <v>0</v>
      </c>
      <c r="V7" s="48">
        <v>314.89999389648438</v>
      </c>
      <c r="W7" s="48">
        <v>1</v>
      </c>
      <c r="X7" s="48">
        <v>2.3328000000000002</v>
      </c>
      <c r="Y7" s="48">
        <v>0</v>
      </c>
      <c r="Z7" s="48">
        <v>0</v>
      </c>
      <c r="AA7" s="48"/>
      <c r="AB7" s="48">
        <v>0</v>
      </c>
      <c r="AC7" s="48">
        <v>0</v>
      </c>
      <c r="AD7" s="48">
        <v>2.3328000000000002</v>
      </c>
      <c r="AE7" s="48">
        <v>1</v>
      </c>
      <c r="AF7" s="48">
        <v>0</v>
      </c>
      <c r="AG7" s="48">
        <v>0</v>
      </c>
      <c r="AH7" s="48">
        <v>835.960693359375</v>
      </c>
      <c r="AI7" s="48">
        <v>0</v>
      </c>
      <c r="AJ7" s="48">
        <v>835.960693359375</v>
      </c>
      <c r="AK7" s="48">
        <v>0</v>
      </c>
      <c r="AL7" s="48">
        <v>827.20587158203125</v>
      </c>
      <c r="AM7" s="48">
        <v>2.6268842220306396</v>
      </c>
      <c r="AN7" s="48">
        <v>6.127995491027832</v>
      </c>
      <c r="AO7" s="48">
        <v>0</v>
      </c>
      <c r="AP7" s="48">
        <v>0</v>
      </c>
      <c r="AQ7" s="48"/>
      <c r="AR7" s="48">
        <v>0</v>
      </c>
      <c r="AS7" s="48">
        <v>0</v>
      </c>
      <c r="AT7" s="48">
        <v>6.127995491027832</v>
      </c>
      <c r="AU7" s="48">
        <v>2.6268842220306396</v>
      </c>
      <c r="AV7" s="48">
        <v>0</v>
      </c>
      <c r="AW7" s="48">
        <v>0</v>
      </c>
    </row>
    <row r="8" spans="1:49" ht="14.25" customHeight="1" x14ac:dyDescent="0.35">
      <c r="A8" s="9" t="s">
        <v>13</v>
      </c>
      <c r="B8" s="9" t="s">
        <v>99</v>
      </c>
      <c r="C8" s="56">
        <v>1444216102</v>
      </c>
      <c r="D8" s="56"/>
      <c r="E8" s="49"/>
      <c r="F8" s="49"/>
      <c r="G8" s="49"/>
      <c r="H8" s="50">
        <f t="shared" si="0"/>
        <v>3524</v>
      </c>
      <c r="I8" s="51">
        <f t="shared" si="1"/>
        <v>13.503654110260937</v>
      </c>
      <c r="J8" s="51">
        <f t="shared" si="2"/>
        <v>18.354732712173931</v>
      </c>
      <c r="K8" s="51">
        <f t="shared" si="3"/>
        <v>0.73570420893705113</v>
      </c>
      <c r="L8" s="56"/>
      <c r="M8" s="56">
        <v>2888</v>
      </c>
      <c r="N8" s="9">
        <v>636</v>
      </c>
      <c r="O8" s="57">
        <v>3524</v>
      </c>
      <c r="P8" s="53">
        <f t="shared" si="4"/>
        <v>17.162499257298201</v>
      </c>
      <c r="Q8" s="53">
        <f t="shared" si="5"/>
        <v>0.93504490239266891</v>
      </c>
      <c r="R8" s="54">
        <f t="shared" si="6"/>
        <v>1010951271.4</v>
      </c>
      <c r="S8" s="55">
        <f t="shared" si="7"/>
        <v>2021902542.8</v>
      </c>
      <c r="T8" s="54">
        <f t="shared" si="8"/>
        <v>1502097457.2</v>
      </c>
      <c r="U8" s="9" t="s">
        <v>100</v>
      </c>
      <c r="V8" s="9">
        <v>100</v>
      </c>
      <c r="W8" s="9" t="s">
        <v>100</v>
      </c>
      <c r="X8" s="9" t="s">
        <v>100</v>
      </c>
      <c r="Y8" s="9" t="s">
        <v>100</v>
      </c>
      <c r="Z8" s="9" t="s">
        <v>100</v>
      </c>
      <c r="AA8" s="56">
        <v>2788</v>
      </c>
      <c r="AB8" s="9" t="s">
        <v>100</v>
      </c>
      <c r="AC8" s="9" t="s">
        <v>100</v>
      </c>
      <c r="AD8" s="9" t="s">
        <v>100</v>
      </c>
      <c r="AE8" s="9" t="s">
        <v>100</v>
      </c>
      <c r="AF8" s="9" t="s">
        <v>100</v>
      </c>
      <c r="AG8" s="9" t="s">
        <v>100</v>
      </c>
      <c r="AH8" s="9">
        <v>200</v>
      </c>
      <c r="AI8" s="9">
        <v>44</v>
      </c>
      <c r="AJ8" s="9">
        <v>244</v>
      </c>
      <c r="AK8" s="9" t="s">
        <v>100</v>
      </c>
      <c r="AL8" s="9">
        <v>7</v>
      </c>
      <c r="AM8" s="9" t="s">
        <v>100</v>
      </c>
      <c r="AN8" s="9" t="s">
        <v>100</v>
      </c>
      <c r="AO8" s="9" t="s">
        <v>100</v>
      </c>
      <c r="AP8" s="9" t="s">
        <v>100</v>
      </c>
      <c r="AQ8" s="9">
        <v>193</v>
      </c>
      <c r="AR8" s="9" t="s">
        <v>100</v>
      </c>
      <c r="AS8" s="9" t="s">
        <v>100</v>
      </c>
      <c r="AT8" s="9" t="s">
        <v>100</v>
      </c>
      <c r="AU8" s="9" t="s">
        <v>100</v>
      </c>
      <c r="AV8" s="9" t="s">
        <v>100</v>
      </c>
      <c r="AW8" s="9" t="s">
        <v>100</v>
      </c>
    </row>
    <row r="9" spans="1:49" ht="14.25" customHeight="1" x14ac:dyDescent="0.35">
      <c r="A9" s="9" t="s">
        <v>28</v>
      </c>
      <c r="B9" s="9"/>
      <c r="C9" s="56">
        <v>447007596</v>
      </c>
      <c r="D9" s="56"/>
      <c r="E9" s="49">
        <v>3981</v>
      </c>
      <c r="F9" s="49">
        <v>3128</v>
      </c>
      <c r="G9" s="49">
        <v>853</v>
      </c>
      <c r="H9" s="50">
        <f t="shared" si="0"/>
        <v>3981</v>
      </c>
      <c r="I9" s="51">
        <f t="shared" si="1"/>
        <v>15.254837404355504</v>
      </c>
      <c r="J9" s="51">
        <f t="shared" si="2"/>
        <v>5.6810784296957166</v>
      </c>
      <c r="K9" s="51">
        <f t="shared" si="3"/>
        <v>2.685200986597287</v>
      </c>
      <c r="L9" s="56"/>
      <c r="M9" s="56"/>
      <c r="N9" s="9"/>
      <c r="O9" s="49">
        <v>3128</v>
      </c>
      <c r="P9" s="53">
        <f t="shared" si="4"/>
        <v>15.23390966992871</v>
      </c>
      <c r="Q9" s="53">
        <f t="shared" si="5"/>
        <v>2.6815172257258646</v>
      </c>
      <c r="R9" s="54">
        <f t="shared" si="6"/>
        <v>312905317.19999999</v>
      </c>
      <c r="S9" s="55">
        <f t="shared" si="7"/>
        <v>625810634.39999998</v>
      </c>
      <c r="T9" s="54">
        <f t="shared" si="8"/>
        <v>2502189365.5999999</v>
      </c>
      <c r="U9" s="9"/>
      <c r="V9" s="9"/>
      <c r="W9" s="9"/>
      <c r="X9" s="9"/>
      <c r="Y9" s="9"/>
      <c r="Z9" s="9"/>
      <c r="AA9" s="56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4.25" customHeight="1" x14ac:dyDescent="0.35">
      <c r="A10" s="6" t="s">
        <v>12</v>
      </c>
      <c r="B10" s="6" t="s">
        <v>101</v>
      </c>
      <c r="C10" s="48">
        <v>65426177</v>
      </c>
      <c r="D10" s="48"/>
      <c r="E10" s="49"/>
      <c r="F10" s="49"/>
      <c r="G10" s="49"/>
      <c r="H10" s="50">
        <f t="shared" si="0"/>
        <v>411.48876953125</v>
      </c>
      <c r="I10" s="51">
        <f t="shared" si="1"/>
        <v>1.5767883127147786</v>
      </c>
      <c r="J10" s="51">
        <f t="shared" si="2"/>
        <v>0.8315099032280292</v>
      </c>
      <c r="K10" s="51">
        <f t="shared" si="3"/>
        <v>1.8962952895611731</v>
      </c>
      <c r="L10" s="48"/>
      <c r="M10" s="48">
        <v>411.48876953125</v>
      </c>
      <c r="N10" s="48">
        <v>0</v>
      </c>
      <c r="O10" s="52">
        <v>411.48876953125</v>
      </c>
      <c r="P10" s="53">
        <f t="shared" si="4"/>
        <v>2.0040226167612456</v>
      </c>
      <c r="Q10" s="53">
        <f t="shared" si="5"/>
        <v>2.4101007203658913</v>
      </c>
      <c r="R10" s="54">
        <f t="shared" si="6"/>
        <v>45798323.899999999</v>
      </c>
      <c r="S10" s="55">
        <f t="shared" si="7"/>
        <v>91596647.799999997</v>
      </c>
      <c r="T10" s="54">
        <f t="shared" si="8"/>
        <v>319892121.73124999</v>
      </c>
      <c r="U10" s="48">
        <v>0</v>
      </c>
      <c r="V10" s="48">
        <v>0</v>
      </c>
      <c r="W10" s="48">
        <v>0</v>
      </c>
      <c r="X10" s="48">
        <v>0</v>
      </c>
      <c r="Y10" s="48">
        <v>411.48876271022965</v>
      </c>
      <c r="Z10" s="48">
        <v>0</v>
      </c>
      <c r="AA10" s="48"/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628.93597412109375</v>
      </c>
      <c r="AI10" s="48">
        <v>0</v>
      </c>
      <c r="AJ10" s="48">
        <v>628.93597412109375</v>
      </c>
      <c r="AK10" s="48">
        <v>0</v>
      </c>
      <c r="AL10" s="48">
        <v>0</v>
      </c>
      <c r="AM10" s="48">
        <v>0</v>
      </c>
      <c r="AN10" s="48">
        <v>0</v>
      </c>
      <c r="AO10" s="48">
        <v>628.93597412109375</v>
      </c>
      <c r="AP10" s="48">
        <v>0</v>
      </c>
      <c r="AQ10" s="48"/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</row>
    <row r="11" spans="1:49" ht="14.25" customHeight="1" x14ac:dyDescent="0.35">
      <c r="A11" s="6" t="s">
        <v>1</v>
      </c>
      <c r="B11" s="6" t="s">
        <v>102</v>
      </c>
      <c r="C11" s="48">
        <v>83900471</v>
      </c>
      <c r="D11" s="48"/>
      <c r="E11" s="49">
        <v>41</v>
      </c>
      <c r="F11" s="49">
        <v>41</v>
      </c>
      <c r="G11" s="49"/>
      <c r="H11" s="50">
        <f t="shared" si="0"/>
        <v>557.68023681640625</v>
      </c>
      <c r="I11" s="51">
        <f t="shared" si="1"/>
        <v>2.1369809937846642</v>
      </c>
      <c r="J11" s="51">
        <f t="shared" si="2"/>
        <v>1.0663021396160144</v>
      </c>
      <c r="K11" s="51">
        <f t="shared" si="3"/>
        <v>2.0041045726066082</v>
      </c>
      <c r="L11" s="48"/>
      <c r="M11" s="48">
        <v>557.68023681640625</v>
      </c>
      <c r="N11" s="48">
        <v>0</v>
      </c>
      <c r="O11" s="52">
        <v>557.68023681640625</v>
      </c>
      <c r="P11" s="53">
        <f t="shared" si="4"/>
        <v>2.7160007520350331</v>
      </c>
      <c r="Q11" s="53">
        <f t="shared" si="5"/>
        <v>2.5471211686896651</v>
      </c>
      <c r="R11" s="54">
        <f t="shared" si="6"/>
        <v>58730329.699999996</v>
      </c>
      <c r="S11" s="55">
        <f t="shared" si="7"/>
        <v>117460659.39999999</v>
      </c>
      <c r="T11" s="54">
        <f t="shared" si="8"/>
        <v>440219577.41640627</v>
      </c>
      <c r="U11" s="48">
        <v>0</v>
      </c>
      <c r="V11" s="48">
        <v>30</v>
      </c>
      <c r="W11" s="48">
        <v>0</v>
      </c>
      <c r="X11" s="48">
        <v>0</v>
      </c>
      <c r="Y11" s="48">
        <v>527.68024337713484</v>
      </c>
      <c r="Z11" s="48">
        <v>0</v>
      </c>
      <c r="AA11" s="48"/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664.692626953125</v>
      </c>
      <c r="AI11" s="48">
        <v>0</v>
      </c>
      <c r="AJ11" s="48">
        <v>664.692626953125</v>
      </c>
      <c r="AK11" s="48">
        <v>0</v>
      </c>
      <c r="AL11" s="48">
        <v>35.75665283203125</v>
      </c>
      <c r="AM11" s="48">
        <v>0</v>
      </c>
      <c r="AN11" s="48">
        <v>0</v>
      </c>
      <c r="AO11" s="48">
        <v>628.93597412109375</v>
      </c>
      <c r="AP11" s="48">
        <v>0</v>
      </c>
      <c r="AQ11" s="48"/>
      <c r="AR11" s="48">
        <v>0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</row>
    <row r="12" spans="1:49" ht="14.25" customHeight="1" x14ac:dyDescent="0.35">
      <c r="A12" s="6" t="s">
        <v>8</v>
      </c>
      <c r="B12" s="6" t="s">
        <v>103</v>
      </c>
      <c r="C12" s="48">
        <v>1393409033</v>
      </c>
      <c r="D12" s="48"/>
      <c r="E12" s="49">
        <v>2616</v>
      </c>
      <c r="F12" s="49">
        <v>2616</v>
      </c>
      <c r="G12" s="49"/>
      <c r="H12" s="50">
        <f t="shared" si="0"/>
        <v>2797.64990234375</v>
      </c>
      <c r="I12" s="51">
        <f t="shared" si="1"/>
        <v>10.720345233500367</v>
      </c>
      <c r="J12" s="51">
        <f t="shared" si="2"/>
        <v>17.709018978548784</v>
      </c>
      <c r="K12" s="51">
        <f t="shared" si="3"/>
        <v>0.60536076258578142</v>
      </c>
      <c r="L12" s="48"/>
      <c r="M12" s="48">
        <v>2797.64990234375</v>
      </c>
      <c r="N12" s="48">
        <v>0</v>
      </c>
      <c r="O12" s="52">
        <v>2797.64990234375</v>
      </c>
      <c r="P12" s="53">
        <f t="shared" si="4"/>
        <v>13.625046643347046</v>
      </c>
      <c r="Q12" s="53">
        <f t="shared" si="5"/>
        <v>0.76938460904306905</v>
      </c>
      <c r="R12" s="54">
        <f t="shared" si="6"/>
        <v>975386323.0999999</v>
      </c>
      <c r="S12" s="55">
        <f t="shared" si="7"/>
        <v>1950772646.1999998</v>
      </c>
      <c r="T12" s="54">
        <f t="shared" si="8"/>
        <v>846877256.14375019</v>
      </c>
      <c r="U12" s="48">
        <v>0</v>
      </c>
      <c r="V12" s="48">
        <v>2496</v>
      </c>
      <c r="W12" s="48">
        <v>1.6499999761581421</v>
      </c>
      <c r="X12" s="48">
        <v>300</v>
      </c>
      <c r="Y12" s="48">
        <v>0</v>
      </c>
      <c r="Z12" s="48">
        <v>0</v>
      </c>
      <c r="AA12" s="48"/>
      <c r="AB12" s="48">
        <v>300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200.77735900878906</v>
      </c>
      <c r="AI12" s="48">
        <v>0</v>
      </c>
      <c r="AJ12" s="48">
        <v>200.77735900878906</v>
      </c>
      <c r="AK12" s="48">
        <v>0</v>
      </c>
      <c r="AL12" s="48">
        <v>179.1290283203125</v>
      </c>
      <c r="AM12" s="48">
        <v>0.11841461807489395</v>
      </c>
      <c r="AN12" s="48">
        <v>21.529930114746094</v>
      </c>
      <c r="AO12" s="48">
        <v>0</v>
      </c>
      <c r="AP12" s="48">
        <v>0</v>
      </c>
      <c r="AQ12" s="48"/>
      <c r="AR12" s="48">
        <v>21.529930114746094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</row>
    <row r="13" spans="1:49" ht="14.25" customHeight="1" x14ac:dyDescent="0.35">
      <c r="A13" s="6" t="s">
        <v>4</v>
      </c>
      <c r="B13" s="6" t="s">
        <v>104</v>
      </c>
      <c r="C13" s="48">
        <v>276361788</v>
      </c>
      <c r="D13" s="48"/>
      <c r="E13" s="49">
        <v>486</v>
      </c>
      <c r="F13" s="49">
        <v>356</v>
      </c>
      <c r="G13" s="49">
        <v>130</v>
      </c>
      <c r="H13" s="50"/>
      <c r="I13" s="51">
        <f t="shared" si="1"/>
        <v>0</v>
      </c>
      <c r="J13" s="51">
        <f t="shared" si="2"/>
        <v>3.512318373665714</v>
      </c>
      <c r="K13" s="51">
        <f t="shared" si="3"/>
        <v>0</v>
      </c>
      <c r="L13" s="48"/>
      <c r="M13" s="48">
        <v>594.10784912109375</v>
      </c>
      <c r="N13" s="48">
        <v>0</v>
      </c>
      <c r="O13" s="52">
        <v>594.10784912109375</v>
      </c>
      <c r="P13" s="53">
        <f t="shared" si="4"/>
        <v>2.8934096252258237</v>
      </c>
      <c r="Q13" s="53">
        <f t="shared" si="5"/>
        <v>0.82378910947245609</v>
      </c>
      <c r="R13" s="54">
        <f t="shared" si="6"/>
        <v>193453251.59999999</v>
      </c>
      <c r="S13" s="55">
        <f t="shared" si="7"/>
        <v>386906503.19999999</v>
      </c>
      <c r="T13" s="54">
        <f t="shared" si="8"/>
        <v>207201345.92109376</v>
      </c>
      <c r="U13" s="48">
        <v>0</v>
      </c>
      <c r="V13" s="48">
        <v>355.70001220703125</v>
      </c>
      <c r="W13" s="48">
        <v>17.318399429321289</v>
      </c>
      <c r="X13" s="48">
        <v>221.0894304</v>
      </c>
      <c r="Y13" s="48">
        <v>0</v>
      </c>
      <c r="Z13" s="48">
        <v>0</v>
      </c>
      <c r="AA13" s="48"/>
      <c r="AB13" s="48">
        <v>221.0894304</v>
      </c>
      <c r="AC13" s="48">
        <v>0</v>
      </c>
      <c r="AD13" s="48">
        <v>0</v>
      </c>
      <c r="AE13" s="48">
        <v>0</v>
      </c>
      <c r="AF13" s="48">
        <v>0</v>
      </c>
      <c r="AG13" s="48">
        <v>1.2</v>
      </c>
      <c r="AH13" s="48">
        <v>214.97467041015625</v>
      </c>
      <c r="AI13" s="48">
        <v>0</v>
      </c>
      <c r="AJ13" s="48">
        <v>214.97467041015625</v>
      </c>
      <c r="AK13" s="48">
        <v>0</v>
      </c>
      <c r="AL13" s="48">
        <v>128.70809936523438</v>
      </c>
      <c r="AM13" s="48">
        <v>6.2665681838989258</v>
      </c>
      <c r="AN13" s="48">
        <v>80</v>
      </c>
      <c r="AO13" s="48">
        <v>0</v>
      </c>
      <c r="AP13" s="48">
        <v>0</v>
      </c>
      <c r="AQ13" s="48"/>
      <c r="AR13" s="48">
        <v>80</v>
      </c>
      <c r="AS13" s="48">
        <v>0</v>
      </c>
      <c r="AT13" s="48">
        <v>0</v>
      </c>
      <c r="AU13" s="48">
        <v>0</v>
      </c>
      <c r="AV13" s="48">
        <v>0</v>
      </c>
      <c r="AW13" s="48">
        <v>0.43421342968940735</v>
      </c>
    </row>
    <row r="14" spans="1:49" ht="14.25" customHeight="1" x14ac:dyDescent="0.35">
      <c r="A14" s="6" t="s">
        <v>5</v>
      </c>
      <c r="B14" s="6" t="s">
        <v>105</v>
      </c>
      <c r="C14" s="48">
        <v>60367471</v>
      </c>
      <c r="D14" s="48"/>
      <c r="E14" s="49">
        <v>70</v>
      </c>
      <c r="F14" s="49">
        <v>70</v>
      </c>
      <c r="G14" s="49"/>
      <c r="H14" s="50">
        <f t="shared" si="0"/>
        <v>449.6727294921875</v>
      </c>
      <c r="I14" s="51">
        <f t="shared" si="1"/>
        <v>1.7231058461632895</v>
      </c>
      <c r="J14" s="51">
        <f t="shared" si="2"/>
        <v>0.76721814220217799</v>
      </c>
      <c r="K14" s="51">
        <f t="shared" si="3"/>
        <v>2.2459138429878465</v>
      </c>
      <c r="L14" s="48"/>
      <c r="M14" s="48">
        <v>449.6727294921875</v>
      </c>
      <c r="N14" s="48">
        <v>0</v>
      </c>
      <c r="O14" s="52">
        <v>449.6727294921875</v>
      </c>
      <c r="P14" s="53">
        <f t="shared" si="4"/>
        <v>2.1899852116733607</v>
      </c>
      <c r="Q14" s="53">
        <f t="shared" si="5"/>
        <v>2.8544491992686143</v>
      </c>
      <c r="R14" s="54">
        <f t="shared" si="6"/>
        <v>42257229.699999996</v>
      </c>
      <c r="S14" s="55">
        <f t="shared" si="7"/>
        <v>84514459.399999991</v>
      </c>
      <c r="T14" s="54">
        <f t="shared" si="8"/>
        <v>365158270.09218752</v>
      </c>
      <c r="U14" s="48">
        <v>0</v>
      </c>
      <c r="V14" s="48">
        <v>70</v>
      </c>
      <c r="W14" s="48">
        <v>0</v>
      </c>
      <c r="X14" s="48">
        <v>0</v>
      </c>
      <c r="Y14" s="48">
        <v>379.67274092349408</v>
      </c>
      <c r="Z14" s="48">
        <v>0</v>
      </c>
      <c r="AA14" s="48"/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744.8924560546875</v>
      </c>
      <c r="AI14" s="48">
        <v>0</v>
      </c>
      <c r="AJ14" s="48">
        <v>744.8924560546875</v>
      </c>
      <c r="AK14" s="48">
        <v>0</v>
      </c>
      <c r="AL14" s="48">
        <v>115.95648956298828</v>
      </c>
      <c r="AM14" s="48">
        <v>0</v>
      </c>
      <c r="AN14" s="48">
        <v>0</v>
      </c>
      <c r="AO14" s="48">
        <v>628.93597412109375</v>
      </c>
      <c r="AP14" s="48">
        <v>0</v>
      </c>
      <c r="AQ14" s="48"/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</row>
    <row r="15" spans="1:49" ht="14.25" customHeight="1" x14ac:dyDescent="0.35">
      <c r="A15" s="6" t="s">
        <v>10</v>
      </c>
      <c r="B15" s="6" t="s">
        <v>106</v>
      </c>
      <c r="C15" s="48">
        <v>126050796</v>
      </c>
      <c r="D15" s="48"/>
      <c r="E15" s="49">
        <v>694</v>
      </c>
      <c r="F15" s="49">
        <v>694</v>
      </c>
      <c r="G15" s="49"/>
      <c r="H15" s="50">
        <f t="shared" si="0"/>
        <v>694</v>
      </c>
      <c r="I15" s="51">
        <f t="shared" si="1"/>
        <v>2.6593461840298214</v>
      </c>
      <c r="J15" s="51">
        <f t="shared" si="2"/>
        <v>1.6019961732408123</v>
      </c>
      <c r="K15" s="51">
        <f t="shared" si="3"/>
        <v>1.6600203099424433</v>
      </c>
      <c r="L15" s="48"/>
      <c r="M15" s="48">
        <v>694</v>
      </c>
      <c r="N15" s="48">
        <v>0</v>
      </c>
      <c r="O15" s="52">
        <v>694</v>
      </c>
      <c r="P15" s="53">
        <f t="shared" si="4"/>
        <v>3.3799019536222907</v>
      </c>
      <c r="Q15" s="53">
        <f t="shared" si="5"/>
        <v>2.1098065089536413</v>
      </c>
      <c r="R15" s="54">
        <f t="shared" si="6"/>
        <v>88235557.199999988</v>
      </c>
      <c r="S15" s="55">
        <f t="shared" si="7"/>
        <v>176471114.39999998</v>
      </c>
      <c r="T15" s="54">
        <f t="shared" si="8"/>
        <v>517528885.60000002</v>
      </c>
      <c r="U15" s="48">
        <v>0</v>
      </c>
      <c r="V15" s="48">
        <v>694</v>
      </c>
      <c r="W15" s="48">
        <v>0</v>
      </c>
      <c r="X15" s="48">
        <v>0</v>
      </c>
      <c r="Y15" s="48">
        <v>0</v>
      </c>
      <c r="Z15" s="48">
        <v>0</v>
      </c>
      <c r="AA15" s="48"/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550.57171630859375</v>
      </c>
      <c r="AI15" s="48">
        <v>0</v>
      </c>
      <c r="AJ15" s="48">
        <v>550.57171630859375</v>
      </c>
      <c r="AK15" s="48">
        <v>0</v>
      </c>
      <c r="AL15" s="48">
        <v>550.57171630859375</v>
      </c>
      <c r="AM15" s="48">
        <v>0</v>
      </c>
      <c r="AN15" s="48">
        <v>0</v>
      </c>
      <c r="AO15" s="48">
        <v>0</v>
      </c>
      <c r="AP15" s="48">
        <v>0</v>
      </c>
      <c r="AQ15" s="48"/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</row>
    <row r="16" spans="1:49" ht="14.25" customHeight="1" x14ac:dyDescent="0.35">
      <c r="A16" s="6" t="s">
        <v>7</v>
      </c>
      <c r="B16" s="6" t="s">
        <v>107</v>
      </c>
      <c r="C16" s="48">
        <v>130262220</v>
      </c>
      <c r="D16" s="48"/>
      <c r="E16" s="49">
        <v>227</v>
      </c>
      <c r="F16" s="49">
        <v>227</v>
      </c>
      <c r="G16" s="49"/>
      <c r="H16" s="50">
        <f t="shared" si="0"/>
        <v>272.54684448242188</v>
      </c>
      <c r="I16" s="51">
        <f t="shared" si="1"/>
        <v>1.0443752317632533</v>
      </c>
      <c r="J16" s="51">
        <f t="shared" si="2"/>
        <v>1.6555197157013812</v>
      </c>
      <c r="K16" s="51">
        <f t="shared" si="3"/>
        <v>0.63084433356977021</v>
      </c>
      <c r="L16" s="48"/>
      <c r="M16" s="48">
        <v>272.54684448242188</v>
      </c>
      <c r="N16" s="48">
        <v>0</v>
      </c>
      <c r="O16" s="52">
        <v>272.54684448242188</v>
      </c>
      <c r="P16" s="53">
        <f t="shared" si="4"/>
        <v>1.3273510261091186</v>
      </c>
      <c r="Q16" s="53">
        <f t="shared" si="5"/>
        <v>0.80177301032429571</v>
      </c>
      <c r="R16" s="54">
        <f t="shared" si="6"/>
        <v>91183554</v>
      </c>
      <c r="S16" s="55">
        <f t="shared" si="7"/>
        <v>182367108</v>
      </c>
      <c r="T16" s="54">
        <f t="shared" si="8"/>
        <v>90179736.482421875</v>
      </c>
      <c r="U16" s="48">
        <v>0</v>
      </c>
      <c r="V16" s="48">
        <v>234.80000305175781</v>
      </c>
      <c r="W16" s="48">
        <v>13.182900428771973</v>
      </c>
      <c r="X16" s="48">
        <v>24.563939999999999</v>
      </c>
      <c r="Y16" s="48">
        <v>0</v>
      </c>
      <c r="Z16" s="48">
        <v>0</v>
      </c>
      <c r="AA16" s="48"/>
      <c r="AB16" s="48">
        <v>0</v>
      </c>
      <c r="AC16" s="48">
        <v>0</v>
      </c>
      <c r="AD16" s="48">
        <v>24.563939999999999</v>
      </c>
      <c r="AE16" s="48">
        <v>10.4109</v>
      </c>
      <c r="AF16" s="48">
        <v>0</v>
      </c>
      <c r="AG16" s="48">
        <v>0</v>
      </c>
      <c r="AH16" s="48">
        <v>209.22938537597656</v>
      </c>
      <c r="AI16" s="48">
        <v>0</v>
      </c>
      <c r="AJ16" s="48">
        <v>209.22938537597656</v>
      </c>
      <c r="AK16" s="48">
        <v>0</v>
      </c>
      <c r="AL16" s="48">
        <v>180.25180053710938</v>
      </c>
      <c r="AM16" s="48">
        <v>10.120279312133789</v>
      </c>
      <c r="AN16" s="48">
        <v>18.857301712036133</v>
      </c>
      <c r="AO16" s="48">
        <v>0</v>
      </c>
      <c r="AP16" s="48">
        <v>0</v>
      </c>
      <c r="AQ16" s="48"/>
      <c r="AR16" s="48">
        <v>0</v>
      </c>
      <c r="AS16" s="48">
        <v>0</v>
      </c>
      <c r="AT16" s="48">
        <v>18.857301712036133</v>
      </c>
      <c r="AU16" s="48">
        <v>7.9922637939453125</v>
      </c>
      <c r="AV16" s="48">
        <v>0</v>
      </c>
      <c r="AW16" s="48">
        <v>0</v>
      </c>
    </row>
    <row r="17" spans="1:49" ht="14.25" customHeight="1" x14ac:dyDescent="0.35">
      <c r="A17" s="6" t="s">
        <v>27</v>
      </c>
      <c r="B17" s="6" t="s">
        <v>108</v>
      </c>
      <c r="C17" s="48">
        <v>145912022</v>
      </c>
      <c r="D17" s="48"/>
      <c r="E17" s="49"/>
      <c r="F17" s="49"/>
      <c r="G17" s="49"/>
      <c r="H17" s="50">
        <f t="shared" si="0"/>
        <v>291.82403564453125</v>
      </c>
      <c r="I17" s="51">
        <f t="shared" si="1"/>
        <v>1.1182437112384247</v>
      </c>
      <c r="J17" s="51">
        <f t="shared" si="2"/>
        <v>1.8544151111416167</v>
      </c>
      <c r="K17" s="51">
        <f t="shared" si="3"/>
        <v>0.60301693214202212</v>
      </c>
      <c r="L17" s="48"/>
      <c r="M17" s="48">
        <v>291.82403564453125</v>
      </c>
      <c r="N17" s="48">
        <v>0</v>
      </c>
      <c r="O17" s="52">
        <v>291.82403564453125</v>
      </c>
      <c r="P17" s="53">
        <f t="shared" si="4"/>
        <v>1.4212343345661269</v>
      </c>
      <c r="Q17" s="53">
        <f t="shared" si="5"/>
        <v>0.76640571252203904</v>
      </c>
      <c r="R17" s="54">
        <f t="shared" si="6"/>
        <v>102138415.39999999</v>
      </c>
      <c r="S17" s="55">
        <f t="shared" si="7"/>
        <v>204276830.79999998</v>
      </c>
      <c r="T17" s="54">
        <f t="shared" si="8"/>
        <v>87547204.844531268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291.82403564453125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200</v>
      </c>
      <c r="AI17" s="48">
        <v>0</v>
      </c>
      <c r="AJ17" s="48">
        <v>200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200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</row>
    <row r="18" spans="1:49" ht="14.25" customHeight="1" x14ac:dyDescent="0.35">
      <c r="A18" s="6" t="s">
        <v>3</v>
      </c>
      <c r="B18" s="6" t="s">
        <v>109</v>
      </c>
      <c r="C18" s="48">
        <v>35340680</v>
      </c>
      <c r="D18" s="48"/>
      <c r="E18" s="49">
        <v>38</v>
      </c>
      <c r="F18" s="49">
        <v>23</v>
      </c>
      <c r="G18" s="49">
        <v>15</v>
      </c>
      <c r="H18" s="50">
        <f t="shared" si="0"/>
        <v>80.628028869628906</v>
      </c>
      <c r="I18" s="51">
        <f t="shared" si="1"/>
        <v>0.30895942492837741</v>
      </c>
      <c r="J18" s="51">
        <f t="shared" si="2"/>
        <v>0.44914935816611673</v>
      </c>
      <c r="K18" s="51">
        <f t="shared" si="3"/>
        <v>0.68787680380945704</v>
      </c>
      <c r="L18" s="48"/>
      <c r="M18" s="48">
        <v>24.772430419921875</v>
      </c>
      <c r="N18" s="48">
        <v>40.855598449707031</v>
      </c>
      <c r="O18" s="52">
        <v>65.628028869628906</v>
      </c>
      <c r="P18" s="53">
        <f t="shared" si="4"/>
        <v>0.31962003312512799</v>
      </c>
      <c r="Q18" s="53">
        <f t="shared" si="5"/>
        <v>0.71161191108040578</v>
      </c>
      <c r="R18" s="54">
        <f t="shared" si="6"/>
        <v>24738476</v>
      </c>
      <c r="S18" s="55">
        <f t="shared" si="7"/>
        <v>49476952</v>
      </c>
      <c r="T18" s="54">
        <f t="shared" si="8"/>
        <v>16151076.869628906</v>
      </c>
      <c r="U18" s="48">
        <v>0</v>
      </c>
      <c r="V18" s="48">
        <v>23</v>
      </c>
      <c r="W18" s="48">
        <v>0</v>
      </c>
      <c r="X18" s="48">
        <v>1.7724299999999999</v>
      </c>
      <c r="Y18" s="48">
        <v>0</v>
      </c>
      <c r="Z18" s="48">
        <v>0</v>
      </c>
      <c r="AA18" s="48"/>
      <c r="AB18" s="48">
        <v>0</v>
      </c>
      <c r="AC18" s="48">
        <v>0</v>
      </c>
      <c r="AD18" s="48">
        <v>1.7724299999999999</v>
      </c>
      <c r="AE18" s="48">
        <v>0</v>
      </c>
      <c r="AF18" s="48">
        <v>0</v>
      </c>
      <c r="AG18" s="48">
        <v>0</v>
      </c>
      <c r="AH18" s="48">
        <v>70.096076965332031</v>
      </c>
      <c r="AI18" s="48">
        <v>115.60501861572266</v>
      </c>
      <c r="AJ18" s="48">
        <v>185.70109558105469</v>
      </c>
      <c r="AK18" s="48">
        <v>0</v>
      </c>
      <c r="AL18" s="48">
        <v>65.080810546875</v>
      </c>
      <c r="AM18" s="48">
        <v>0</v>
      </c>
      <c r="AN18" s="48">
        <v>5.0152683258056641</v>
      </c>
      <c r="AO18" s="48">
        <v>0</v>
      </c>
      <c r="AP18" s="48">
        <v>0</v>
      </c>
      <c r="AQ18" s="48"/>
      <c r="AR18" s="48">
        <v>0</v>
      </c>
      <c r="AS18" s="48">
        <v>0</v>
      </c>
      <c r="AT18" s="48">
        <v>5.0152683258056641</v>
      </c>
      <c r="AU18" s="48">
        <v>0</v>
      </c>
      <c r="AV18" s="48">
        <v>0</v>
      </c>
      <c r="AW18" s="48">
        <v>0</v>
      </c>
    </row>
    <row r="19" spans="1:49" ht="14.25" customHeight="1" x14ac:dyDescent="0.35">
      <c r="A19" s="6" t="s">
        <v>0</v>
      </c>
      <c r="B19" s="6" t="s">
        <v>110</v>
      </c>
      <c r="C19" s="48">
        <v>60041996</v>
      </c>
      <c r="D19" s="48"/>
      <c r="E19" s="49">
        <v>62</v>
      </c>
      <c r="F19" s="49">
        <v>42</v>
      </c>
      <c r="G19" s="49">
        <v>20</v>
      </c>
      <c r="H19" s="50">
        <f t="shared" si="0"/>
        <v>90.269912719726563</v>
      </c>
      <c r="I19" s="51">
        <f t="shared" si="1"/>
        <v>0.34590626502004307</v>
      </c>
      <c r="J19" s="51">
        <f t="shared" si="2"/>
        <v>0.76308163754666147</v>
      </c>
      <c r="K19" s="51">
        <f t="shared" si="3"/>
        <v>0.45330178056982973</v>
      </c>
      <c r="L19" s="48"/>
      <c r="M19" s="48">
        <v>51.269912719726563</v>
      </c>
      <c r="N19" s="48">
        <v>19</v>
      </c>
      <c r="O19" s="52">
        <v>70.269912719726563</v>
      </c>
      <c r="P19" s="53">
        <f t="shared" si="4"/>
        <v>0.34222682317330211</v>
      </c>
      <c r="Q19" s="53">
        <f t="shared" si="5"/>
        <v>0.44847996116585281</v>
      </c>
      <c r="R19" s="54">
        <f t="shared" si="6"/>
        <v>42029397.199999996</v>
      </c>
      <c r="S19" s="55">
        <f t="shared" si="7"/>
        <v>84058794.399999991</v>
      </c>
      <c r="T19" s="54">
        <f t="shared" si="8"/>
        <v>-13788881.680273429</v>
      </c>
      <c r="U19" s="48">
        <v>13.788882255554199</v>
      </c>
      <c r="V19" s="48">
        <v>42</v>
      </c>
      <c r="W19" s="48">
        <v>0</v>
      </c>
      <c r="X19" s="48">
        <v>9.2699099999999994</v>
      </c>
      <c r="Y19" s="48">
        <v>0</v>
      </c>
      <c r="Z19" s="48">
        <v>0</v>
      </c>
      <c r="AA19" s="48"/>
      <c r="AB19" s="48">
        <v>0</v>
      </c>
      <c r="AC19" s="48">
        <v>0</v>
      </c>
      <c r="AD19" s="48">
        <v>9.2699099999999994</v>
      </c>
      <c r="AE19" s="48">
        <v>0</v>
      </c>
      <c r="AF19" s="48">
        <v>0</v>
      </c>
      <c r="AG19" s="48">
        <v>0</v>
      </c>
      <c r="AH19" s="48">
        <v>85.390083312988281</v>
      </c>
      <c r="AI19" s="48">
        <v>31.64451789855957</v>
      </c>
      <c r="AJ19" s="48">
        <v>117.03460693359375</v>
      </c>
      <c r="AK19" s="48">
        <v>22.965394973754883</v>
      </c>
      <c r="AL19" s="48">
        <v>69.951042175292969</v>
      </c>
      <c r="AM19" s="48">
        <v>0</v>
      </c>
      <c r="AN19" s="48">
        <v>15.439043998718262</v>
      </c>
      <c r="AO19" s="48">
        <v>0</v>
      </c>
      <c r="AP19" s="48">
        <v>0</v>
      </c>
      <c r="AQ19" s="48"/>
      <c r="AR19" s="48">
        <v>0</v>
      </c>
      <c r="AS19" s="48">
        <v>0</v>
      </c>
      <c r="AT19" s="48">
        <v>15.439043998718262</v>
      </c>
      <c r="AU19" s="48">
        <v>0</v>
      </c>
      <c r="AV19" s="48">
        <v>0</v>
      </c>
      <c r="AW19" s="48">
        <v>0</v>
      </c>
    </row>
    <row r="20" spans="1:49" ht="14.25" customHeight="1" x14ac:dyDescent="0.35">
      <c r="A20" s="6" t="s">
        <v>17</v>
      </c>
      <c r="B20" s="6" t="s">
        <v>111</v>
      </c>
      <c r="C20" s="48">
        <v>51305184</v>
      </c>
      <c r="D20" s="48"/>
      <c r="E20" s="49">
        <v>252</v>
      </c>
      <c r="F20" s="49">
        <v>222</v>
      </c>
      <c r="G20" s="49">
        <v>30</v>
      </c>
      <c r="H20" s="50">
        <f t="shared" si="0"/>
        <v>256.37957763671875</v>
      </c>
      <c r="I20" s="51">
        <f t="shared" si="1"/>
        <v>0.98242370526136213</v>
      </c>
      <c r="J20" s="51">
        <f t="shared" si="2"/>
        <v>0.65204434278555257</v>
      </c>
      <c r="K20" s="51">
        <f t="shared" si="3"/>
        <v>1.5066823539399472</v>
      </c>
      <c r="L20" s="48"/>
      <c r="M20" s="48">
        <v>226.37957763671875</v>
      </c>
      <c r="N20" s="48">
        <v>0</v>
      </c>
      <c r="O20" s="52">
        <v>226.37957763671875</v>
      </c>
      <c r="P20" s="53">
        <f t="shared" si="4"/>
        <v>1.1025083237961595</v>
      </c>
      <c r="Q20" s="53">
        <f t="shared" si="5"/>
        <v>1.6908486914957526</v>
      </c>
      <c r="R20" s="54">
        <f t="shared" si="6"/>
        <v>35913628.799999997</v>
      </c>
      <c r="S20" s="55">
        <f t="shared" si="7"/>
        <v>71827257.599999994</v>
      </c>
      <c r="T20" s="54">
        <f t="shared" si="8"/>
        <v>154552320.03671876</v>
      </c>
      <c r="U20" s="48">
        <v>0</v>
      </c>
      <c r="V20" s="48">
        <v>222</v>
      </c>
      <c r="W20" s="48">
        <v>1.8630000352859497</v>
      </c>
      <c r="X20" s="48">
        <v>2.5165799999999998</v>
      </c>
      <c r="Y20" s="48">
        <v>0</v>
      </c>
      <c r="Z20" s="48">
        <v>0</v>
      </c>
      <c r="AA20" s="48"/>
      <c r="AB20" s="48">
        <v>0</v>
      </c>
      <c r="AC20" s="48">
        <v>0</v>
      </c>
      <c r="AD20" s="48">
        <v>2.5165799999999998</v>
      </c>
      <c r="AE20" s="48">
        <v>1.413</v>
      </c>
      <c r="AF20" s="48">
        <v>0</v>
      </c>
      <c r="AG20" s="48">
        <v>0</v>
      </c>
      <c r="AH20" s="48">
        <v>441.24114990234375</v>
      </c>
      <c r="AI20" s="48">
        <v>0</v>
      </c>
      <c r="AJ20" s="48">
        <v>441.24114990234375</v>
      </c>
      <c r="AK20" s="48">
        <v>0</v>
      </c>
      <c r="AL20" s="48">
        <v>432.70480346679688</v>
      </c>
      <c r="AM20" s="48">
        <v>3.6312119960784912</v>
      </c>
      <c r="AN20" s="48">
        <v>4.905118465423584</v>
      </c>
      <c r="AO20" s="48">
        <v>0</v>
      </c>
      <c r="AP20" s="48">
        <v>0</v>
      </c>
      <c r="AQ20" s="48"/>
      <c r="AR20" s="48">
        <v>0</v>
      </c>
      <c r="AS20" s="48">
        <v>0</v>
      </c>
      <c r="AT20" s="48">
        <v>4.905118465423584</v>
      </c>
      <c r="AU20" s="48">
        <v>2.7541077136993408</v>
      </c>
      <c r="AV20" s="48">
        <v>0</v>
      </c>
      <c r="AW20" s="48">
        <v>0</v>
      </c>
    </row>
    <row r="21" spans="1:49" ht="14.25" customHeight="1" x14ac:dyDescent="0.35">
      <c r="A21" s="6" t="s">
        <v>16</v>
      </c>
      <c r="B21" s="6" t="s">
        <v>112</v>
      </c>
      <c r="C21" s="48">
        <v>85042736</v>
      </c>
      <c r="D21" s="48"/>
      <c r="E21" s="49">
        <v>270</v>
      </c>
      <c r="F21" s="49">
        <v>240</v>
      </c>
      <c r="G21" s="49">
        <v>30</v>
      </c>
      <c r="H21" s="50">
        <f t="shared" si="0"/>
        <v>270</v>
      </c>
      <c r="I21" s="51">
        <f t="shared" si="1"/>
        <v>1.0346159505591523</v>
      </c>
      <c r="J21" s="51">
        <f t="shared" si="2"/>
        <v>1.0808193359915685</v>
      </c>
      <c r="K21" s="51">
        <f t="shared" si="3"/>
        <v>0.95725151846027245</v>
      </c>
      <c r="L21" s="48"/>
      <c r="M21" s="48">
        <v>240</v>
      </c>
      <c r="N21" s="48">
        <v>0</v>
      </c>
      <c r="O21" s="52">
        <v>240</v>
      </c>
      <c r="P21" s="53">
        <f t="shared" si="4"/>
        <v>1.1688421741633281</v>
      </c>
      <c r="Q21" s="53">
        <f t="shared" si="5"/>
        <v>1.0814408432941343</v>
      </c>
      <c r="R21" s="54">
        <f t="shared" si="6"/>
        <v>59529915.199999996</v>
      </c>
      <c r="S21" s="55">
        <f t="shared" si="7"/>
        <v>119059830.39999999</v>
      </c>
      <c r="T21" s="54">
        <f t="shared" si="8"/>
        <v>120940169.60000001</v>
      </c>
      <c r="U21" s="48">
        <v>0</v>
      </c>
      <c r="V21" s="48">
        <v>240</v>
      </c>
      <c r="W21" s="48">
        <v>0</v>
      </c>
      <c r="X21" s="48">
        <v>0</v>
      </c>
      <c r="Y21" s="48">
        <v>0</v>
      </c>
      <c r="Z21" s="48">
        <v>0</v>
      </c>
      <c r="AA21" s="48"/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282.2110595703125</v>
      </c>
      <c r="AI21" s="48">
        <v>0</v>
      </c>
      <c r="AJ21" s="48">
        <v>282.2110595703125</v>
      </c>
      <c r="AK21" s="48">
        <v>0</v>
      </c>
      <c r="AL21" s="48">
        <v>282.2110595703125</v>
      </c>
      <c r="AM21" s="48">
        <v>0</v>
      </c>
      <c r="AN21" s="48">
        <v>0</v>
      </c>
      <c r="AO21" s="48">
        <v>0</v>
      </c>
      <c r="AP21" s="48">
        <v>0</v>
      </c>
      <c r="AQ21" s="48"/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</row>
    <row r="22" spans="1:49" ht="14.25" customHeight="1" x14ac:dyDescent="0.35">
      <c r="A22" s="6" t="s">
        <v>9</v>
      </c>
      <c r="B22" s="6" t="s">
        <v>113</v>
      </c>
      <c r="C22" s="48">
        <v>68207114</v>
      </c>
      <c r="D22" s="48"/>
      <c r="E22" s="49">
        <v>588</v>
      </c>
      <c r="F22" s="49">
        <v>566</v>
      </c>
      <c r="G22" s="49">
        <v>22</v>
      </c>
      <c r="H22" s="50">
        <f t="shared" si="0"/>
        <v>478.53936767578125</v>
      </c>
      <c r="I22" s="51">
        <f t="shared" si="1"/>
        <v>1.833720232473534</v>
      </c>
      <c r="J22" s="51">
        <f t="shared" si="2"/>
        <v>0.86685319794251714</v>
      </c>
      <c r="K22" s="51">
        <f t="shared" si="3"/>
        <v>2.1153757485418332</v>
      </c>
      <c r="L22" s="48"/>
      <c r="M22" s="48">
        <v>456.53936767578125</v>
      </c>
      <c r="N22" s="48">
        <v>0</v>
      </c>
      <c r="O22" s="52">
        <v>456.53936767578125</v>
      </c>
      <c r="P22" s="53">
        <f t="shared" si="4"/>
        <v>2.2234269462721299</v>
      </c>
      <c r="Q22" s="53">
        <f t="shared" si="5"/>
        <v>2.56494058226866</v>
      </c>
      <c r="R22" s="54">
        <f t="shared" si="6"/>
        <v>47744979.799999997</v>
      </c>
      <c r="S22" s="55">
        <f t="shared" si="7"/>
        <v>95489959.599999994</v>
      </c>
      <c r="T22" s="54">
        <f t="shared" si="8"/>
        <v>361049408.07578123</v>
      </c>
      <c r="U22" s="48">
        <v>0</v>
      </c>
      <c r="V22" s="48">
        <v>456</v>
      </c>
      <c r="W22" s="48">
        <v>0</v>
      </c>
      <c r="X22" s="48">
        <v>0.53937000000000002</v>
      </c>
      <c r="Y22" s="48">
        <v>0</v>
      </c>
      <c r="Z22" s="48">
        <v>0</v>
      </c>
      <c r="AA22" s="48"/>
      <c r="AB22" s="48">
        <v>0</v>
      </c>
      <c r="AC22" s="48">
        <v>0</v>
      </c>
      <c r="AD22" s="48">
        <v>0.53937000000000002</v>
      </c>
      <c r="AE22" s="48">
        <v>0</v>
      </c>
      <c r="AF22" s="48">
        <v>0</v>
      </c>
      <c r="AG22" s="48">
        <v>0</v>
      </c>
      <c r="AH22" s="48">
        <v>669.34271240234375</v>
      </c>
      <c r="AI22" s="48">
        <v>0</v>
      </c>
      <c r="AJ22" s="48">
        <v>669.34271240234375</v>
      </c>
      <c r="AK22" s="48">
        <v>0</v>
      </c>
      <c r="AL22" s="48">
        <v>668.55194091796875</v>
      </c>
      <c r="AM22" s="48">
        <v>0</v>
      </c>
      <c r="AN22" s="48">
        <v>0.790782630443573</v>
      </c>
      <c r="AO22" s="48">
        <v>0</v>
      </c>
      <c r="AP22" s="48">
        <v>0</v>
      </c>
      <c r="AQ22" s="48"/>
      <c r="AR22" s="48">
        <v>0</v>
      </c>
      <c r="AS22" s="48">
        <v>0</v>
      </c>
      <c r="AT22" s="48">
        <v>0.790782630443573</v>
      </c>
      <c r="AU22" s="48">
        <v>0</v>
      </c>
      <c r="AV22" s="48">
        <v>0</v>
      </c>
      <c r="AW22" s="48">
        <v>0</v>
      </c>
    </row>
    <row r="23" spans="1:49" ht="14.25" customHeight="1" x14ac:dyDescent="0.35">
      <c r="A23" s="6" t="s">
        <v>2</v>
      </c>
      <c r="B23" s="6" t="s">
        <v>114</v>
      </c>
      <c r="C23" s="48">
        <v>332915074</v>
      </c>
      <c r="D23" s="48"/>
      <c r="E23" s="49">
        <v>3210</v>
      </c>
      <c r="F23" s="49">
        <v>1650</v>
      </c>
      <c r="G23" s="49">
        <v>1560</v>
      </c>
      <c r="H23" s="50">
        <f t="shared" si="0"/>
        <v>3110</v>
      </c>
      <c r="I23" s="51">
        <f t="shared" si="1"/>
        <v>11.917242986070239</v>
      </c>
      <c r="J23" s="51">
        <f t="shared" si="2"/>
        <v>4.2310615361935664</v>
      </c>
      <c r="K23" s="51">
        <f t="shared" si="3"/>
        <v>2.8166082870993816</v>
      </c>
      <c r="L23" s="48"/>
      <c r="M23" s="48">
        <v>1550</v>
      </c>
      <c r="N23" s="48">
        <v>0</v>
      </c>
      <c r="O23" s="52">
        <v>1550</v>
      </c>
      <c r="P23" s="53">
        <f t="shared" si="4"/>
        <v>7.5487723748048285</v>
      </c>
      <c r="Q23" s="53">
        <f t="shared" si="5"/>
        <v>1.7841320222432899</v>
      </c>
      <c r="R23" s="54">
        <f t="shared" si="6"/>
        <v>233040551.79999998</v>
      </c>
      <c r="S23" s="55">
        <f t="shared" si="7"/>
        <v>466081103.59999996</v>
      </c>
      <c r="T23" s="54">
        <f t="shared" si="8"/>
        <v>1083918896.4000001</v>
      </c>
      <c r="U23" s="48">
        <v>0</v>
      </c>
      <c r="V23" s="48">
        <v>1550</v>
      </c>
      <c r="W23" s="48">
        <v>0</v>
      </c>
      <c r="X23" s="48">
        <v>0</v>
      </c>
      <c r="Y23" s="48">
        <v>0</v>
      </c>
      <c r="Z23" s="48">
        <v>0</v>
      </c>
      <c r="AA23" s="48"/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465.58419799804688</v>
      </c>
      <c r="AI23" s="48">
        <v>0</v>
      </c>
      <c r="AJ23" s="48">
        <v>465.58419799804688</v>
      </c>
      <c r="AK23" s="48">
        <v>0</v>
      </c>
      <c r="AL23" s="48">
        <v>465.58419799804688</v>
      </c>
      <c r="AM23" s="48">
        <v>0</v>
      </c>
      <c r="AN23" s="48">
        <v>0</v>
      </c>
      <c r="AO23" s="48">
        <v>0</v>
      </c>
      <c r="AP23" s="48">
        <v>0</v>
      </c>
      <c r="AQ23" s="48"/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</row>
    <row r="24" spans="1:49" ht="14.25" customHeight="1" x14ac:dyDescent="0.35">
      <c r="A24" s="6"/>
      <c r="B24" s="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1:49" ht="14.25" customHeight="1" x14ac:dyDescent="0.35">
      <c r="A25" s="19" t="s">
        <v>115</v>
      </c>
      <c r="B25" s="4"/>
      <c r="C25" s="20">
        <v>7868358121.2932158</v>
      </c>
      <c r="D25" s="16"/>
      <c r="E25" s="16"/>
      <c r="F25" s="16"/>
      <c r="G25" s="21">
        <v>5563500000</v>
      </c>
      <c r="H25" s="16"/>
      <c r="I25" s="16"/>
      <c r="J25" s="16"/>
      <c r="K25" s="16"/>
      <c r="L25" s="16"/>
      <c r="M25" s="16"/>
      <c r="N25" s="16"/>
      <c r="O25" s="22">
        <v>20533.137839432806</v>
      </c>
      <c r="P25" s="22"/>
      <c r="Q25" s="22"/>
      <c r="R25" s="22"/>
      <c r="S25" s="22"/>
      <c r="T25" s="22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ht="14.25" customHeight="1" x14ac:dyDescent="0.35">
      <c r="A26" s="4"/>
      <c r="B26" s="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3"/>
      <c r="P26" s="23"/>
      <c r="Q26" s="23"/>
      <c r="R26" s="23"/>
      <c r="S26" s="23"/>
      <c r="T26" s="23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ht="14.25" customHeight="1" x14ac:dyDescent="0.35">
      <c r="A27" s="4"/>
      <c r="B27" s="4"/>
      <c r="C27" s="20">
        <v>7868358121.2932158</v>
      </c>
      <c r="D27" s="16"/>
      <c r="E27" s="16"/>
      <c r="F27" s="16"/>
      <c r="G27" s="21">
        <v>5563500000</v>
      </c>
      <c r="H27" s="24">
        <f>O27+G27</f>
        <v>26096640000</v>
      </c>
      <c r="I27" s="16"/>
      <c r="J27" s="16"/>
      <c r="K27" s="16"/>
      <c r="L27" s="16"/>
      <c r="M27" s="16"/>
      <c r="N27" s="16"/>
      <c r="O27" s="21">
        <f>20533.14*1000000</f>
        <v>20533140000</v>
      </c>
      <c r="P27" s="21"/>
      <c r="Q27" s="21"/>
      <c r="R27" s="21"/>
      <c r="S27" s="21"/>
      <c r="T27" s="21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4.25" customHeight="1" x14ac:dyDescent="0.35">
      <c r="A28" s="4"/>
      <c r="B28" s="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ht="14.25" customHeight="1" x14ac:dyDescent="0.35">
      <c r="A29" s="4"/>
      <c r="B29" s="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ht="14.25" customHeight="1" x14ac:dyDescent="0.35">
      <c r="A30" s="4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ht="14.25" customHeight="1" x14ac:dyDescent="0.35">
      <c r="A31" s="4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ht="14.25" customHeight="1" x14ac:dyDescent="0.35">
      <c r="A32" s="4"/>
      <c r="B32" s="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ht="14.25" customHeight="1" x14ac:dyDescent="0.35">
      <c r="A33" s="4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ht="14.25" customHeight="1" x14ac:dyDescent="0.35">
      <c r="A34" s="4"/>
      <c r="B34" s="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ht="14.25" customHeight="1" x14ac:dyDescent="0.35">
      <c r="A35" s="4"/>
      <c r="B35" s="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ht="14.25" customHeight="1" x14ac:dyDescent="0.35">
      <c r="A36" s="4"/>
      <c r="B36" s="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ht="14.25" customHeight="1" x14ac:dyDescent="0.35">
      <c r="A37" s="4"/>
      <c r="B37" s="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ht="14.25" customHeight="1" x14ac:dyDescent="0.35">
      <c r="A38" s="4"/>
      <c r="B38" s="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ht="14.25" customHeight="1" x14ac:dyDescent="0.35">
      <c r="A39" s="4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ht="14.25" customHeight="1" x14ac:dyDescent="0.35">
      <c r="A40" s="4"/>
      <c r="B40" s="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ht="14.25" customHeight="1" x14ac:dyDescent="0.35">
      <c r="A41" s="4"/>
      <c r="B41" s="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ht="14.25" customHeight="1" x14ac:dyDescent="0.35">
      <c r="A42" s="4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ht="14.25" customHeight="1" x14ac:dyDescent="0.35">
      <c r="A43" s="4"/>
      <c r="B43" s="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ht="14.25" customHeight="1" x14ac:dyDescent="0.35">
      <c r="A44" s="4"/>
      <c r="B44" s="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ht="14.25" customHeight="1" x14ac:dyDescent="0.35">
      <c r="A45" s="4"/>
      <c r="B45" s="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ht="14.25" customHeight="1" x14ac:dyDescent="0.35">
      <c r="A46" s="4"/>
      <c r="B46" s="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ht="14.25" customHeight="1" x14ac:dyDescent="0.35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ht="14.25" customHeight="1" x14ac:dyDescent="0.35">
      <c r="A48" s="4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ht="14.25" customHeight="1" x14ac:dyDescent="0.35">
      <c r="A49" s="4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ht="14.25" customHeight="1" x14ac:dyDescent="0.35">
      <c r="A50" s="4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ht="14.25" customHeight="1" x14ac:dyDescent="0.35">
      <c r="A51" s="4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ht="14.25" customHeight="1" x14ac:dyDescent="0.35">
      <c r="A52" s="4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ht="14.25" customHeight="1" x14ac:dyDescent="0.35">
      <c r="A53" s="4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ht="14.25" customHeight="1" x14ac:dyDescent="0.35">
      <c r="A54" s="4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ht="14.25" customHeight="1" x14ac:dyDescent="0.35">
      <c r="A55" s="4"/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ht="14.25" customHeight="1" x14ac:dyDescent="0.35">
      <c r="A56" s="4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ht="14.25" customHeight="1" x14ac:dyDescent="0.35">
      <c r="A57" s="4"/>
      <c r="B57" s="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ht="14.25" customHeight="1" x14ac:dyDescent="0.35">
      <c r="A58" s="4"/>
      <c r="B58" s="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ht="14.25" customHeight="1" x14ac:dyDescent="0.35">
      <c r="A59" s="4"/>
      <c r="B59" s="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ht="14.25" customHeight="1" x14ac:dyDescent="0.35">
      <c r="A60" s="4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ht="14.25" customHeight="1" x14ac:dyDescent="0.35">
      <c r="A61" s="4"/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ht="14.25" customHeight="1" x14ac:dyDescent="0.35">
      <c r="A62" s="4"/>
      <c r="B62" s="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ht="14.25" customHeight="1" x14ac:dyDescent="0.35">
      <c r="A63" s="4"/>
      <c r="B63" s="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ht="14.25" customHeight="1" x14ac:dyDescent="0.35">
      <c r="A64" s="4"/>
      <c r="B64" s="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ht="14.25" customHeight="1" x14ac:dyDescent="0.35">
      <c r="A65" s="4"/>
      <c r="B65" s="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ht="14.25" customHeight="1" x14ac:dyDescent="0.35">
      <c r="A66" s="4"/>
      <c r="B66" s="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ht="14.25" customHeight="1" x14ac:dyDescent="0.35">
      <c r="A67" s="4"/>
      <c r="B67" s="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ht="14.25" customHeight="1" x14ac:dyDescent="0.35">
      <c r="A68" s="4"/>
      <c r="B68" s="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ht="14.25" customHeight="1" x14ac:dyDescent="0.35">
      <c r="A69" s="4"/>
      <c r="B69" s="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ht="14.25" customHeight="1" x14ac:dyDescent="0.35">
      <c r="A70" s="4"/>
      <c r="B70" s="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ht="14.25" customHeight="1" x14ac:dyDescent="0.35">
      <c r="A71" s="4"/>
      <c r="B71" s="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ht="14.25" customHeight="1" x14ac:dyDescent="0.35">
      <c r="A72" s="4"/>
      <c r="B72" s="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ht="14.25" customHeight="1" x14ac:dyDescent="0.35">
      <c r="A73" s="4"/>
      <c r="B73" s="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ht="14.25" customHeight="1" x14ac:dyDescent="0.35">
      <c r="A74" s="4"/>
      <c r="B74" s="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ht="14.25" customHeight="1" x14ac:dyDescent="0.35">
      <c r="A75" s="4"/>
      <c r="B75" s="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ht="14.25" customHeight="1" x14ac:dyDescent="0.35">
      <c r="A76" s="4"/>
      <c r="B76" s="4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ht="14.25" customHeight="1" x14ac:dyDescent="0.35">
      <c r="A77" s="4"/>
      <c r="B77" s="4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ht="14.25" customHeight="1" x14ac:dyDescent="0.35">
      <c r="A78" s="4"/>
      <c r="B78" s="4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ht="14.25" customHeight="1" x14ac:dyDescent="0.35">
      <c r="A79" s="4"/>
      <c r="B79" s="4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ht="14.25" customHeight="1" x14ac:dyDescent="0.35">
      <c r="A80" s="4"/>
      <c r="B80" s="4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ht="14.25" customHeight="1" x14ac:dyDescent="0.35">
      <c r="A81" s="4"/>
      <c r="B81" s="4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ht="14.25" customHeight="1" x14ac:dyDescent="0.35">
      <c r="A82" s="4"/>
      <c r="B82" s="4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ht="14.25" customHeight="1" x14ac:dyDescent="0.35">
      <c r="A83" s="4"/>
      <c r="B83" s="4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ht="14.25" customHeight="1" x14ac:dyDescent="0.35">
      <c r="A84" s="4"/>
      <c r="B84" s="4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ht="14.25" customHeight="1" x14ac:dyDescent="0.35">
      <c r="A85" s="4"/>
      <c r="B85" s="4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ht="14.25" customHeight="1" x14ac:dyDescent="0.35">
      <c r="A86" s="4"/>
      <c r="B86" s="4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ht="14.25" customHeight="1" x14ac:dyDescent="0.35">
      <c r="A87" s="4"/>
      <c r="B87" s="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ht="14.25" customHeight="1" x14ac:dyDescent="0.35">
      <c r="A88" s="4"/>
      <c r="B88" s="4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ht="14.25" customHeight="1" x14ac:dyDescent="0.35">
      <c r="A89" s="4"/>
      <c r="B89" s="4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ht="14.25" customHeight="1" x14ac:dyDescent="0.35">
      <c r="A90" s="4"/>
      <c r="B90" s="4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ht="14.25" customHeight="1" x14ac:dyDescent="0.35">
      <c r="A91" s="4"/>
      <c r="B91" s="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ht="14.25" customHeight="1" x14ac:dyDescent="0.35">
      <c r="A92" s="4"/>
      <c r="B92" s="4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ht="14.25" customHeight="1" x14ac:dyDescent="0.35">
      <c r="A93" s="4"/>
      <c r="B93" s="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ht="14.25" customHeight="1" x14ac:dyDescent="0.35">
      <c r="A94" s="4"/>
      <c r="B94" s="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ht="14.25" customHeight="1" x14ac:dyDescent="0.35">
      <c r="A95" s="4"/>
      <c r="B95" s="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ht="14.25" customHeight="1" x14ac:dyDescent="0.35">
      <c r="A96" s="4"/>
      <c r="B96" s="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ht="14.25" customHeight="1" x14ac:dyDescent="0.35">
      <c r="A97" s="4"/>
      <c r="B97" s="4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ht="14.25" customHeight="1" x14ac:dyDescent="0.35">
      <c r="A98" s="4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ht="14.25" customHeight="1" x14ac:dyDescent="0.35">
      <c r="A99" s="4"/>
      <c r="B99" s="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ht="14.25" customHeight="1" x14ac:dyDescent="0.35">
      <c r="A100" s="4"/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ht="14.25" customHeight="1" x14ac:dyDescent="0.35">
      <c r="A101" s="4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ht="14.25" customHeight="1" x14ac:dyDescent="0.35">
      <c r="A102" s="4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ht="14.25" customHeight="1" x14ac:dyDescent="0.35">
      <c r="A103" s="4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ht="14.25" customHeight="1" x14ac:dyDescent="0.35">
      <c r="A104" s="4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ht="14.25" customHeight="1" x14ac:dyDescent="0.35">
      <c r="A105" s="4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ht="14.25" customHeight="1" x14ac:dyDescent="0.35">
      <c r="A106" s="4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ht="14.25" customHeight="1" x14ac:dyDescent="0.35">
      <c r="A107" s="4"/>
      <c r="B107" s="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ht="14.25" customHeight="1" x14ac:dyDescent="0.35">
      <c r="A108" s="4"/>
      <c r="B108" s="4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ht="14.25" customHeight="1" x14ac:dyDescent="0.35">
      <c r="A109" s="4"/>
      <c r="B109" s="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ht="14.25" customHeight="1" x14ac:dyDescent="0.35">
      <c r="A110" s="4"/>
      <c r="B110" s="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ht="14.25" customHeight="1" x14ac:dyDescent="0.35">
      <c r="A111" s="4"/>
      <c r="B111" s="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ht="14.25" customHeight="1" x14ac:dyDescent="0.35">
      <c r="A112" s="4"/>
      <c r="B112" s="4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ht="14.25" customHeight="1" x14ac:dyDescent="0.35">
      <c r="A113" s="4"/>
      <c r="B113" s="4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ht="14.25" customHeight="1" x14ac:dyDescent="0.35">
      <c r="A114" s="4"/>
      <c r="B114" s="4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ht="14.25" customHeight="1" x14ac:dyDescent="0.35">
      <c r="A115" s="4"/>
      <c r="B115" s="4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ht="14.25" customHeight="1" x14ac:dyDescent="0.35">
      <c r="A116" s="4"/>
      <c r="B116" s="4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ht="14.25" customHeight="1" x14ac:dyDescent="0.35">
      <c r="A117" s="4"/>
      <c r="B117" s="4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ht="14.25" customHeight="1" x14ac:dyDescent="0.35">
      <c r="A118" s="4"/>
      <c r="B118" s="4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ht="14.25" customHeight="1" x14ac:dyDescent="0.35">
      <c r="A119" s="4"/>
      <c r="B119" s="4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ht="14.25" customHeight="1" x14ac:dyDescent="0.35">
      <c r="A120" s="4"/>
      <c r="B120" s="4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ht="14.25" customHeight="1" x14ac:dyDescent="0.35">
      <c r="A121" s="4"/>
      <c r="B121" s="4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ht="14.25" customHeight="1" x14ac:dyDescent="0.35">
      <c r="A122" s="4"/>
      <c r="B122" s="4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ht="14.25" customHeight="1" x14ac:dyDescent="0.35">
      <c r="A123" s="4"/>
      <c r="B123" s="4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ht="14.25" customHeight="1" x14ac:dyDescent="0.35">
      <c r="A124" s="4"/>
      <c r="B124" s="4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ht="14.25" customHeight="1" x14ac:dyDescent="0.35">
      <c r="A125" s="4"/>
      <c r="B125" s="4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ht="14.25" customHeight="1" x14ac:dyDescent="0.35">
      <c r="A126" s="4"/>
      <c r="B126" s="4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ht="14.25" customHeight="1" x14ac:dyDescent="0.35">
      <c r="A127" s="4"/>
      <c r="B127" s="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ht="14.25" customHeight="1" x14ac:dyDescent="0.35">
      <c r="A128" s="4"/>
      <c r="B128" s="4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ht="14.25" customHeight="1" x14ac:dyDescent="0.35">
      <c r="A129" s="4"/>
      <c r="B129" s="4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ht="14.25" customHeight="1" x14ac:dyDescent="0.35">
      <c r="A130" s="4"/>
      <c r="B130" s="4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ht="14.25" customHeight="1" x14ac:dyDescent="0.35">
      <c r="A131" s="4"/>
      <c r="B131" s="4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ht="14.25" customHeight="1" x14ac:dyDescent="0.35">
      <c r="A132" s="4"/>
      <c r="B132" s="4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ht="14.25" customHeight="1" x14ac:dyDescent="0.35">
      <c r="A133" s="4"/>
      <c r="B133" s="4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ht="14.25" customHeight="1" x14ac:dyDescent="0.35">
      <c r="A134" s="4"/>
      <c r="B134" s="4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ht="14.25" customHeight="1" x14ac:dyDescent="0.35">
      <c r="A135" s="4"/>
      <c r="B135" s="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ht="14.25" customHeight="1" x14ac:dyDescent="0.35">
      <c r="A136" s="4"/>
      <c r="B136" s="4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ht="14.25" customHeight="1" x14ac:dyDescent="0.35">
      <c r="A137" s="4"/>
      <c r="B137" s="4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ht="14.25" customHeight="1" x14ac:dyDescent="0.35">
      <c r="A138" s="4"/>
      <c r="B138" s="4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ht="14.25" customHeight="1" x14ac:dyDescent="0.35">
      <c r="A139" s="4"/>
      <c r="B139" s="4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ht="14.25" customHeight="1" x14ac:dyDescent="0.35">
      <c r="A140" s="4"/>
      <c r="B140" s="4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ht="14.25" customHeight="1" x14ac:dyDescent="0.35">
      <c r="A141" s="4"/>
      <c r="B141" s="4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ht="14.25" customHeight="1" x14ac:dyDescent="0.35">
      <c r="A142" s="4"/>
      <c r="B142" s="4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49" ht="14.25" customHeight="1" x14ac:dyDescent="0.35">
      <c r="A143" s="4"/>
      <c r="B143" s="4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</row>
    <row r="144" spans="1:49" ht="14.25" customHeight="1" x14ac:dyDescent="0.35">
      <c r="A144" s="4"/>
      <c r="B144" s="4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ht="14.25" customHeight="1" x14ac:dyDescent="0.35">
      <c r="A145" s="4"/>
      <c r="B145" s="4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49" ht="14.25" customHeight="1" x14ac:dyDescent="0.35">
      <c r="A146" s="4"/>
      <c r="B146" s="4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</row>
    <row r="147" spans="1:49" ht="14.25" customHeight="1" x14ac:dyDescent="0.35">
      <c r="A147" s="4"/>
      <c r="B147" s="4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</row>
    <row r="148" spans="1:49" ht="14.25" customHeight="1" x14ac:dyDescent="0.35">
      <c r="A148" s="4"/>
      <c r="B148" s="4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</row>
    <row r="149" spans="1:49" ht="14.25" customHeight="1" x14ac:dyDescent="0.35">
      <c r="A149" s="4"/>
      <c r="B149" s="4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</row>
    <row r="150" spans="1:49" ht="14.25" customHeight="1" x14ac:dyDescent="0.35">
      <c r="A150" s="4"/>
      <c r="B150" s="4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</row>
    <row r="151" spans="1:49" ht="14.25" customHeight="1" x14ac:dyDescent="0.35">
      <c r="A151" s="4"/>
      <c r="B151" s="4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</row>
    <row r="152" spans="1:49" ht="14.25" customHeight="1" x14ac:dyDescent="0.35">
      <c r="A152" s="4"/>
      <c r="B152" s="4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</row>
    <row r="153" spans="1:49" ht="14.25" customHeight="1" x14ac:dyDescent="0.35">
      <c r="A153" s="4"/>
      <c r="B153" s="4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</row>
    <row r="154" spans="1:49" ht="14.25" customHeight="1" x14ac:dyDescent="0.35">
      <c r="A154" s="4"/>
      <c r="B154" s="4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</row>
    <row r="155" spans="1:49" ht="14.25" customHeight="1" x14ac:dyDescent="0.35">
      <c r="A155" s="4"/>
      <c r="B155" s="4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</row>
    <row r="156" spans="1:49" ht="14.25" customHeight="1" x14ac:dyDescent="0.35">
      <c r="A156" s="4"/>
      <c r="B156" s="4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ht="14.25" customHeight="1" x14ac:dyDescent="0.35">
      <c r="A157" s="4"/>
      <c r="B157" s="4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ht="14.25" customHeight="1" x14ac:dyDescent="0.35">
      <c r="A158" s="4"/>
      <c r="B158" s="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ht="14.25" customHeight="1" x14ac:dyDescent="0.35">
      <c r="A159" s="4"/>
      <c r="B159" s="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ht="14.25" customHeight="1" x14ac:dyDescent="0.35">
      <c r="A160" s="4"/>
      <c r="B160" s="4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ht="14.25" customHeight="1" x14ac:dyDescent="0.35">
      <c r="A161" s="4"/>
      <c r="B161" s="4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</row>
    <row r="162" spans="1:49" ht="14.25" customHeight="1" x14ac:dyDescent="0.35">
      <c r="A162" s="4"/>
      <c r="B162" s="4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</row>
    <row r="163" spans="1:49" ht="14.25" customHeight="1" x14ac:dyDescent="0.35">
      <c r="A163" s="4"/>
      <c r="B163" s="4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</row>
    <row r="164" spans="1:49" ht="14.25" customHeight="1" x14ac:dyDescent="0.35">
      <c r="A164" s="4"/>
      <c r="B164" s="4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</row>
    <row r="165" spans="1:49" ht="14.25" customHeight="1" x14ac:dyDescent="0.35">
      <c r="A165" s="4"/>
      <c r="B165" s="4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</row>
    <row r="166" spans="1:49" ht="14.25" customHeight="1" x14ac:dyDescent="0.35">
      <c r="A166" s="4"/>
      <c r="B166" s="4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</row>
    <row r="167" spans="1:49" ht="14.25" customHeight="1" x14ac:dyDescent="0.35">
      <c r="A167" s="4"/>
      <c r="B167" s="4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</row>
    <row r="168" spans="1:49" ht="14.25" customHeight="1" x14ac:dyDescent="0.35">
      <c r="A168" s="4"/>
      <c r="B168" s="4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</row>
    <row r="169" spans="1:49" ht="14.25" customHeight="1" x14ac:dyDescent="0.35">
      <c r="A169" s="4"/>
      <c r="B169" s="4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</row>
    <row r="170" spans="1:49" ht="14.25" customHeight="1" x14ac:dyDescent="0.35">
      <c r="A170" s="4"/>
      <c r="B170" s="4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</row>
    <row r="171" spans="1:49" ht="14.25" customHeight="1" x14ac:dyDescent="0.35">
      <c r="A171" s="4"/>
      <c r="B171" s="4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</row>
    <row r="172" spans="1:49" ht="14.25" customHeight="1" x14ac:dyDescent="0.35">
      <c r="A172" s="4"/>
      <c r="B172" s="4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</row>
    <row r="173" spans="1:49" ht="14.25" customHeight="1" x14ac:dyDescent="0.35">
      <c r="A173" s="4"/>
      <c r="B173" s="4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</row>
    <row r="174" spans="1:49" ht="14.25" customHeight="1" x14ac:dyDescent="0.35">
      <c r="A174" s="4"/>
      <c r="B174" s="4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</row>
    <row r="175" spans="1:49" ht="14.25" customHeight="1" x14ac:dyDescent="0.35">
      <c r="A175" s="4"/>
      <c r="B175" s="4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</row>
    <row r="176" spans="1:49" ht="14.25" customHeight="1" x14ac:dyDescent="0.35">
      <c r="A176" s="4"/>
      <c r="B176" s="4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</row>
    <row r="177" spans="1:49" ht="14.25" customHeight="1" x14ac:dyDescent="0.35">
      <c r="A177" s="4"/>
      <c r="B177" s="4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</row>
    <row r="178" spans="1:49" ht="14.25" customHeight="1" x14ac:dyDescent="0.35">
      <c r="A178" s="4"/>
      <c r="B178" s="4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</row>
    <row r="179" spans="1:49" ht="14.25" customHeight="1" x14ac:dyDescent="0.35">
      <c r="A179" s="4"/>
      <c r="B179" s="4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</row>
    <row r="180" spans="1:49" ht="14.25" customHeight="1" x14ac:dyDescent="0.35">
      <c r="A180" s="4"/>
      <c r="B180" s="4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</row>
    <row r="181" spans="1:49" ht="14.25" customHeight="1" x14ac:dyDescent="0.35">
      <c r="A181" s="4"/>
      <c r="B181" s="4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</row>
    <row r="182" spans="1:49" ht="14.25" customHeight="1" x14ac:dyDescent="0.35">
      <c r="A182" s="4"/>
      <c r="B182" s="4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</row>
    <row r="183" spans="1:49" ht="14.25" customHeight="1" x14ac:dyDescent="0.35">
      <c r="A183" s="4"/>
      <c r="B183" s="4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</row>
    <row r="184" spans="1:49" ht="14.25" customHeight="1" x14ac:dyDescent="0.35">
      <c r="A184" s="4"/>
      <c r="B184" s="4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</row>
    <row r="185" spans="1:49" ht="14.25" customHeight="1" x14ac:dyDescent="0.35">
      <c r="A185" s="4"/>
      <c r="B185" s="4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</row>
    <row r="186" spans="1:49" ht="14.25" customHeight="1" x14ac:dyDescent="0.35">
      <c r="A186" s="4"/>
      <c r="B186" s="4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</row>
    <row r="187" spans="1:49" ht="14.25" customHeight="1" x14ac:dyDescent="0.35">
      <c r="A187" s="4"/>
      <c r="B187" s="4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</row>
    <row r="188" spans="1:49" ht="14.25" customHeight="1" x14ac:dyDescent="0.35">
      <c r="A188" s="4"/>
      <c r="B188" s="4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</row>
    <row r="189" spans="1:49" ht="14.25" customHeight="1" x14ac:dyDescent="0.35">
      <c r="A189" s="4"/>
      <c r="B189" s="4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</row>
    <row r="190" spans="1:49" ht="14.25" customHeight="1" x14ac:dyDescent="0.35">
      <c r="A190" s="4"/>
      <c r="B190" s="4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</row>
    <row r="191" spans="1:49" ht="14.25" customHeight="1" x14ac:dyDescent="0.35">
      <c r="A191" s="4"/>
      <c r="B191" s="4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</row>
    <row r="192" spans="1:49" ht="14.25" customHeight="1" x14ac:dyDescent="0.35">
      <c r="A192" s="4"/>
      <c r="B192" s="4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</row>
    <row r="193" spans="1:49" ht="14.25" customHeight="1" x14ac:dyDescent="0.35">
      <c r="A193" s="4"/>
      <c r="B193" s="4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</row>
    <row r="194" spans="1:49" ht="14.25" customHeight="1" x14ac:dyDescent="0.35">
      <c r="A194" s="4"/>
      <c r="B194" s="4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</row>
    <row r="195" spans="1:49" ht="14.25" customHeight="1" x14ac:dyDescent="0.35">
      <c r="A195" s="4"/>
      <c r="B195" s="4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</row>
    <row r="196" spans="1:49" ht="14.25" customHeight="1" x14ac:dyDescent="0.35">
      <c r="A196" s="4"/>
      <c r="B196" s="4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</row>
    <row r="197" spans="1:49" ht="14.25" customHeight="1" x14ac:dyDescent="0.35">
      <c r="A197" s="4"/>
      <c r="B197" s="4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</row>
    <row r="198" spans="1:49" ht="14.25" customHeight="1" x14ac:dyDescent="0.35">
      <c r="A198" s="4"/>
      <c r="B198" s="4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</row>
    <row r="199" spans="1:49" ht="14.25" customHeight="1" x14ac:dyDescent="0.35">
      <c r="A199" s="4"/>
      <c r="B199" s="4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</row>
    <row r="200" spans="1:49" ht="14.25" customHeight="1" x14ac:dyDescent="0.35">
      <c r="A200" s="4"/>
      <c r="B200" s="4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</row>
    <row r="201" spans="1:49" ht="14.25" customHeight="1" x14ac:dyDescent="0.35">
      <c r="A201" s="4"/>
      <c r="B201" s="4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</row>
    <row r="202" spans="1:49" ht="14.25" customHeight="1" x14ac:dyDescent="0.35">
      <c r="A202" s="4"/>
      <c r="B202" s="4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</row>
    <row r="203" spans="1:49" ht="14.25" customHeight="1" x14ac:dyDescent="0.35">
      <c r="A203" s="4"/>
      <c r="B203" s="4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</row>
    <row r="204" spans="1:49" ht="14.25" customHeight="1" x14ac:dyDescent="0.35">
      <c r="A204" s="4"/>
      <c r="B204" s="4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</row>
    <row r="205" spans="1:49" ht="14.25" customHeight="1" x14ac:dyDescent="0.35">
      <c r="A205" s="4"/>
      <c r="B205" s="4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</row>
    <row r="206" spans="1:49" ht="14.25" customHeight="1" x14ac:dyDescent="0.35">
      <c r="A206" s="4"/>
      <c r="B206" s="4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</row>
    <row r="207" spans="1:49" ht="14.25" customHeight="1" x14ac:dyDescent="0.35">
      <c r="A207" s="4"/>
      <c r="B207" s="4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</row>
    <row r="208" spans="1:49" ht="14.25" customHeight="1" x14ac:dyDescent="0.35">
      <c r="A208" s="4"/>
      <c r="B208" s="4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</row>
    <row r="209" spans="1:49" ht="14.25" customHeight="1" x14ac:dyDescent="0.35">
      <c r="A209" s="4"/>
      <c r="B209" s="4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</row>
    <row r="210" spans="1:49" ht="14.25" customHeight="1" x14ac:dyDescent="0.35">
      <c r="A210" s="4"/>
      <c r="B210" s="4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</row>
    <row r="211" spans="1:49" ht="14.25" customHeight="1" x14ac:dyDescent="0.35">
      <c r="A211" s="4"/>
      <c r="B211" s="4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</row>
    <row r="212" spans="1:49" ht="14.25" customHeight="1" x14ac:dyDescent="0.35">
      <c r="A212" s="4"/>
      <c r="B212" s="4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</row>
    <row r="213" spans="1:49" ht="14.25" customHeight="1" x14ac:dyDescent="0.35">
      <c r="A213" s="4"/>
      <c r="B213" s="4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</row>
    <row r="214" spans="1:49" ht="14.25" customHeight="1" x14ac:dyDescent="0.35">
      <c r="A214" s="4"/>
      <c r="B214" s="4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</row>
    <row r="215" spans="1:49" ht="14.25" customHeight="1" x14ac:dyDescent="0.35">
      <c r="A215" s="4"/>
      <c r="B215" s="4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</row>
    <row r="216" spans="1:49" ht="14.25" customHeight="1" x14ac:dyDescent="0.35">
      <c r="A216" s="4"/>
      <c r="B216" s="4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</row>
    <row r="217" spans="1:49" ht="14.25" customHeight="1" x14ac:dyDescent="0.35">
      <c r="A217" s="4"/>
      <c r="B217" s="4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</row>
    <row r="218" spans="1:49" ht="14.25" customHeight="1" x14ac:dyDescent="0.35">
      <c r="A218" s="4"/>
      <c r="B218" s="4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</row>
    <row r="219" spans="1:49" ht="14.25" customHeight="1" x14ac:dyDescent="0.35">
      <c r="A219" s="4"/>
      <c r="B219" s="4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</row>
    <row r="220" spans="1:49" ht="14.25" customHeight="1" x14ac:dyDescent="0.35">
      <c r="A220" s="4"/>
      <c r="B220" s="4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</row>
    <row r="221" spans="1:49" ht="14.25" customHeight="1" x14ac:dyDescent="0.35">
      <c r="A221" s="4"/>
      <c r="B221" s="4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</row>
    <row r="222" spans="1:49" ht="14.25" customHeight="1" x14ac:dyDescent="0.35">
      <c r="A222" s="4"/>
      <c r="B222" s="4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</row>
    <row r="223" spans="1:49" ht="14.25" customHeight="1" x14ac:dyDescent="0.35">
      <c r="A223" s="4"/>
      <c r="B223" s="4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</row>
    <row r="224" spans="1:49" ht="14.25" customHeight="1" x14ac:dyDescent="0.35">
      <c r="A224" s="4"/>
      <c r="B224" s="4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</row>
    <row r="225" spans="1:49" ht="14.25" customHeight="1" x14ac:dyDescent="0.35">
      <c r="A225" s="4"/>
      <c r="B225" s="4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</row>
    <row r="226" spans="1:49" ht="14.25" customHeight="1" x14ac:dyDescent="0.35">
      <c r="A226" s="4"/>
      <c r="B226" s="4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</row>
    <row r="227" spans="1:49" ht="14.25" customHeight="1" x14ac:dyDescent="0.35">
      <c r="A227" s="4"/>
      <c r="B227" s="4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</row>
    <row r="228" spans="1:49" ht="14.25" customHeight="1" x14ac:dyDescent="0.35">
      <c r="A228" s="4"/>
      <c r="B228" s="4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</row>
    <row r="229" spans="1:49" ht="14.25" customHeight="1" x14ac:dyDescent="0.35">
      <c r="A229" s="4"/>
      <c r="B229" s="4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</row>
    <row r="230" spans="1:49" ht="14.25" customHeight="1" x14ac:dyDescent="0.35">
      <c r="A230" s="4"/>
      <c r="B230" s="4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</row>
    <row r="231" spans="1:49" ht="14.25" customHeight="1" x14ac:dyDescent="0.35">
      <c r="A231" s="4"/>
      <c r="B231" s="4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</row>
    <row r="232" spans="1:49" ht="14.25" customHeight="1" x14ac:dyDescent="0.35">
      <c r="A232" s="4"/>
      <c r="B232" s="4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</row>
    <row r="233" spans="1:49" ht="14.25" customHeight="1" x14ac:dyDescent="0.35">
      <c r="A233" s="4"/>
      <c r="B233" s="4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</row>
    <row r="234" spans="1:49" ht="14.25" customHeight="1" x14ac:dyDescent="0.35">
      <c r="A234" s="4"/>
      <c r="B234" s="4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</row>
    <row r="235" spans="1:49" ht="14.25" customHeight="1" x14ac:dyDescent="0.35">
      <c r="A235" s="4"/>
      <c r="B235" s="4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</row>
    <row r="236" spans="1:49" ht="14.25" customHeight="1" x14ac:dyDescent="0.35">
      <c r="A236" s="4"/>
      <c r="B236" s="4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</row>
    <row r="237" spans="1:49" ht="14.25" customHeight="1" x14ac:dyDescent="0.35">
      <c r="A237" s="4"/>
      <c r="B237" s="4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</row>
    <row r="238" spans="1:49" ht="14.25" customHeight="1" x14ac:dyDescent="0.35">
      <c r="A238" s="4"/>
      <c r="B238" s="4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</row>
    <row r="239" spans="1:49" ht="14.25" customHeight="1" x14ac:dyDescent="0.35">
      <c r="A239" s="4"/>
      <c r="B239" s="4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</row>
    <row r="240" spans="1:49" ht="14.25" customHeight="1" x14ac:dyDescent="0.35">
      <c r="A240" s="4"/>
      <c r="B240" s="4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</row>
    <row r="241" spans="1:49" ht="14.25" customHeight="1" x14ac:dyDescent="0.35">
      <c r="A241" s="4"/>
      <c r="B241" s="4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</row>
    <row r="242" spans="1:49" ht="14.25" customHeight="1" x14ac:dyDescent="0.35">
      <c r="A242" s="4"/>
      <c r="B242" s="4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</row>
    <row r="243" spans="1:49" ht="14.25" customHeight="1" x14ac:dyDescent="0.35">
      <c r="A243" s="4"/>
      <c r="B243" s="4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</row>
    <row r="244" spans="1:49" ht="14.25" customHeight="1" x14ac:dyDescent="0.35">
      <c r="A244" s="4"/>
      <c r="B244" s="4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</row>
    <row r="245" spans="1:49" ht="14.25" customHeight="1" x14ac:dyDescent="0.35">
      <c r="A245" s="4"/>
      <c r="B245" s="4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</row>
    <row r="246" spans="1:49" ht="14.25" customHeight="1" x14ac:dyDescent="0.35">
      <c r="A246" s="4"/>
      <c r="B246" s="4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</row>
    <row r="247" spans="1:49" ht="14.25" customHeight="1" x14ac:dyDescent="0.35">
      <c r="A247" s="4"/>
      <c r="B247" s="4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</row>
    <row r="248" spans="1:49" ht="14.25" customHeight="1" x14ac:dyDescent="0.35">
      <c r="A248" s="4"/>
      <c r="B248" s="4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</row>
    <row r="249" spans="1:49" ht="14.25" customHeight="1" x14ac:dyDescent="0.35">
      <c r="A249" s="4"/>
      <c r="B249" s="4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</row>
    <row r="250" spans="1:49" ht="14.25" customHeight="1" x14ac:dyDescent="0.35">
      <c r="A250" s="4"/>
      <c r="B250" s="4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</row>
    <row r="251" spans="1:49" ht="14.25" customHeight="1" x14ac:dyDescent="0.35">
      <c r="A251" s="4"/>
      <c r="B251" s="4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</row>
    <row r="252" spans="1:49" ht="14.25" customHeight="1" x14ac:dyDescent="0.35">
      <c r="A252" s="4"/>
      <c r="B252" s="4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</row>
    <row r="253" spans="1:49" ht="14.25" customHeight="1" x14ac:dyDescent="0.35">
      <c r="A253" s="4"/>
      <c r="B253" s="4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</row>
    <row r="254" spans="1:49" ht="14.25" customHeight="1" x14ac:dyDescent="0.35">
      <c r="A254" s="4"/>
      <c r="B254" s="4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</row>
    <row r="255" spans="1:49" ht="14.25" customHeight="1" x14ac:dyDescent="0.35">
      <c r="A255" s="4"/>
      <c r="B255" s="4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</row>
    <row r="256" spans="1:49" ht="14.25" customHeight="1" x14ac:dyDescent="0.35">
      <c r="A256" s="4"/>
      <c r="B256" s="4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</row>
    <row r="257" spans="1:49" ht="14.25" customHeight="1" x14ac:dyDescent="0.35">
      <c r="A257" s="4"/>
      <c r="B257" s="4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</row>
    <row r="258" spans="1:49" ht="14.25" customHeight="1" x14ac:dyDescent="0.35">
      <c r="A258" s="4"/>
      <c r="B258" s="4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</row>
    <row r="259" spans="1:49" ht="14.25" customHeight="1" x14ac:dyDescent="0.35">
      <c r="A259" s="4"/>
      <c r="B259" s="4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</row>
    <row r="260" spans="1:49" ht="14.25" customHeight="1" x14ac:dyDescent="0.35">
      <c r="A260" s="4"/>
      <c r="B260" s="4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</row>
    <row r="261" spans="1:49" ht="14.25" customHeight="1" x14ac:dyDescent="0.35">
      <c r="A261" s="4"/>
      <c r="B261" s="4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</row>
    <row r="262" spans="1:49" ht="14.25" customHeight="1" x14ac:dyDescent="0.35">
      <c r="A262" s="4"/>
      <c r="B262" s="4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</row>
    <row r="263" spans="1:49" ht="14.25" customHeight="1" x14ac:dyDescent="0.35">
      <c r="A263" s="4"/>
      <c r="B263" s="4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</row>
    <row r="264" spans="1:49" ht="14.25" customHeight="1" x14ac:dyDescent="0.35">
      <c r="A264" s="4"/>
      <c r="B264" s="4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</row>
    <row r="265" spans="1:49" ht="14.25" customHeight="1" x14ac:dyDescent="0.35">
      <c r="A265" s="4"/>
      <c r="B265" s="4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</row>
    <row r="266" spans="1:49" ht="14.25" customHeight="1" x14ac:dyDescent="0.35">
      <c r="A266" s="4"/>
      <c r="B266" s="4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</row>
    <row r="267" spans="1:49" ht="14.25" customHeight="1" x14ac:dyDescent="0.35">
      <c r="A267" s="4"/>
      <c r="B267" s="4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</row>
    <row r="268" spans="1:49" ht="14.25" customHeight="1" x14ac:dyDescent="0.35">
      <c r="A268" s="4"/>
      <c r="B268" s="4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</row>
    <row r="269" spans="1:49" ht="14.25" customHeight="1" x14ac:dyDescent="0.35">
      <c r="A269" s="4"/>
      <c r="B269" s="4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</row>
    <row r="270" spans="1:49" ht="14.25" customHeight="1" x14ac:dyDescent="0.35">
      <c r="A270" s="4"/>
      <c r="B270" s="4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</row>
    <row r="271" spans="1:49" ht="14.25" customHeight="1" x14ac:dyDescent="0.35">
      <c r="A271" s="4"/>
      <c r="B271" s="4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</row>
    <row r="272" spans="1:49" ht="14.25" customHeight="1" x14ac:dyDescent="0.35">
      <c r="A272" s="4"/>
      <c r="B272" s="4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</row>
    <row r="273" spans="1:49" ht="14.25" customHeight="1" x14ac:dyDescent="0.35">
      <c r="A273" s="4"/>
      <c r="B273" s="4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</row>
    <row r="274" spans="1:49" ht="14.25" customHeight="1" x14ac:dyDescent="0.35">
      <c r="A274" s="4"/>
      <c r="B274" s="4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</row>
    <row r="275" spans="1:49" ht="14.25" customHeight="1" x14ac:dyDescent="0.35">
      <c r="A275" s="4"/>
      <c r="B275" s="4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</row>
    <row r="276" spans="1:49" ht="14.25" customHeight="1" x14ac:dyDescent="0.35">
      <c r="A276" s="4"/>
      <c r="B276" s="4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</row>
    <row r="277" spans="1:49" ht="14.25" customHeight="1" x14ac:dyDescent="0.35">
      <c r="A277" s="4"/>
      <c r="B277" s="4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</row>
    <row r="278" spans="1:49" ht="14.25" customHeight="1" x14ac:dyDescent="0.35">
      <c r="A278" s="4"/>
      <c r="B278" s="4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</row>
    <row r="279" spans="1:49" ht="14.25" customHeight="1" x14ac:dyDescent="0.35">
      <c r="A279" s="4"/>
      <c r="B279" s="4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</row>
    <row r="280" spans="1:49" ht="14.25" customHeight="1" x14ac:dyDescent="0.35">
      <c r="A280" s="4"/>
      <c r="B280" s="4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</row>
    <row r="281" spans="1:49" ht="14.25" customHeight="1" x14ac:dyDescent="0.35">
      <c r="A281" s="4"/>
      <c r="B281" s="4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</row>
    <row r="282" spans="1:49" ht="14.25" customHeight="1" x14ac:dyDescent="0.35">
      <c r="A282" s="4"/>
      <c r="B282" s="4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</row>
    <row r="283" spans="1:49" ht="14.25" customHeight="1" x14ac:dyDescent="0.35">
      <c r="A283" s="4"/>
      <c r="B283" s="4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</row>
    <row r="284" spans="1:49" ht="14.25" customHeight="1" x14ac:dyDescent="0.35">
      <c r="A284" s="4"/>
      <c r="B284" s="4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</row>
    <row r="285" spans="1:49" ht="14.25" customHeight="1" x14ac:dyDescent="0.35">
      <c r="A285" s="4"/>
      <c r="B285" s="4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</row>
    <row r="286" spans="1:49" ht="14.25" customHeight="1" x14ac:dyDescent="0.35">
      <c r="A286" s="4"/>
      <c r="B286" s="4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</row>
    <row r="287" spans="1:49" ht="14.25" customHeight="1" x14ac:dyDescent="0.35">
      <c r="A287" s="4"/>
      <c r="B287" s="4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</row>
    <row r="288" spans="1:49" ht="14.25" customHeight="1" x14ac:dyDescent="0.35">
      <c r="A288" s="4"/>
      <c r="B288" s="4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</row>
    <row r="289" spans="1:49" ht="14.25" customHeight="1" x14ac:dyDescent="0.35">
      <c r="A289" s="4"/>
      <c r="B289" s="4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</row>
    <row r="290" spans="1:49" ht="14.25" customHeight="1" x14ac:dyDescent="0.35">
      <c r="A290" s="4"/>
      <c r="B290" s="4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</row>
    <row r="291" spans="1:49" ht="14.25" customHeight="1" x14ac:dyDescent="0.35">
      <c r="A291" s="4"/>
      <c r="B291" s="4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</row>
    <row r="292" spans="1:49" ht="14.25" customHeight="1" x14ac:dyDescent="0.35">
      <c r="A292" s="4"/>
      <c r="B292" s="4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</row>
    <row r="293" spans="1:49" ht="14.25" customHeight="1" x14ac:dyDescent="0.35">
      <c r="A293" s="4"/>
      <c r="B293" s="4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</row>
    <row r="294" spans="1:49" ht="14.25" customHeight="1" x14ac:dyDescent="0.35">
      <c r="A294" s="4"/>
      <c r="B294" s="4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</row>
    <row r="295" spans="1:49" ht="14.25" customHeight="1" x14ac:dyDescent="0.35">
      <c r="A295" s="4"/>
      <c r="B295" s="4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</row>
    <row r="296" spans="1:49" ht="14.25" customHeight="1" x14ac:dyDescent="0.35">
      <c r="A296" s="4"/>
      <c r="B296" s="4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</row>
    <row r="297" spans="1:49" ht="14.25" customHeight="1" x14ac:dyDescent="0.35">
      <c r="A297" s="4"/>
      <c r="B297" s="4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</row>
    <row r="298" spans="1:49" ht="14.25" customHeight="1" x14ac:dyDescent="0.35">
      <c r="A298" s="4"/>
      <c r="B298" s="4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</row>
    <row r="299" spans="1:49" ht="14.25" customHeight="1" x14ac:dyDescent="0.35">
      <c r="A299" s="4"/>
      <c r="B299" s="4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</row>
    <row r="300" spans="1:49" ht="14.25" customHeight="1" x14ac:dyDescent="0.35">
      <c r="A300" s="4"/>
      <c r="B300" s="4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</row>
    <row r="301" spans="1:49" ht="14.25" customHeight="1" x14ac:dyDescent="0.35">
      <c r="A301" s="4"/>
      <c r="B301" s="4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</row>
    <row r="302" spans="1:49" ht="14.25" customHeight="1" x14ac:dyDescent="0.35">
      <c r="A302" s="4"/>
      <c r="B302" s="4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</row>
    <row r="303" spans="1:49" ht="14.25" customHeight="1" x14ac:dyDescent="0.35">
      <c r="A303" s="4"/>
      <c r="B303" s="4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</row>
    <row r="304" spans="1:49" ht="14.25" customHeight="1" x14ac:dyDescent="0.35">
      <c r="A304" s="4"/>
      <c r="B304" s="4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</row>
    <row r="305" spans="1:49" ht="14.25" customHeight="1" x14ac:dyDescent="0.35">
      <c r="A305" s="4"/>
      <c r="B305" s="4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</row>
    <row r="306" spans="1:49" ht="14.25" customHeight="1" x14ac:dyDescent="0.35">
      <c r="A306" s="4"/>
      <c r="B306" s="4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</row>
    <row r="307" spans="1:49" ht="14.25" customHeight="1" x14ac:dyDescent="0.35">
      <c r="A307" s="4"/>
      <c r="B307" s="4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</row>
    <row r="308" spans="1:49" ht="14.25" customHeight="1" x14ac:dyDescent="0.35">
      <c r="A308" s="4"/>
      <c r="B308" s="4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</row>
    <row r="309" spans="1:49" ht="14.25" customHeight="1" x14ac:dyDescent="0.35">
      <c r="A309" s="4"/>
      <c r="B309" s="4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</row>
    <row r="310" spans="1:49" ht="14.25" customHeight="1" x14ac:dyDescent="0.35">
      <c r="A310" s="4"/>
      <c r="B310" s="4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</row>
    <row r="311" spans="1:49" ht="14.25" customHeight="1" x14ac:dyDescent="0.35">
      <c r="A311" s="4"/>
      <c r="B311" s="4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</row>
    <row r="312" spans="1:49" ht="14.25" customHeight="1" x14ac:dyDescent="0.35">
      <c r="A312" s="4"/>
      <c r="B312" s="4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</row>
    <row r="313" spans="1:49" ht="14.25" customHeight="1" x14ac:dyDescent="0.35">
      <c r="A313" s="4"/>
      <c r="B313" s="4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</row>
    <row r="314" spans="1:49" ht="14.25" customHeight="1" x14ac:dyDescent="0.35">
      <c r="A314" s="4"/>
      <c r="B314" s="4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</row>
    <row r="315" spans="1:49" ht="14.25" customHeight="1" x14ac:dyDescent="0.35">
      <c r="A315" s="4"/>
      <c r="B315" s="4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</row>
    <row r="316" spans="1:49" ht="14.25" customHeight="1" x14ac:dyDescent="0.35">
      <c r="A316" s="4"/>
      <c r="B316" s="4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</row>
    <row r="317" spans="1:49" ht="14.25" customHeight="1" x14ac:dyDescent="0.35">
      <c r="A317" s="4"/>
      <c r="B317" s="4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</row>
    <row r="318" spans="1:49" ht="14.25" customHeight="1" x14ac:dyDescent="0.35">
      <c r="A318" s="4"/>
      <c r="B318" s="4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</row>
    <row r="319" spans="1:49" ht="14.25" customHeight="1" x14ac:dyDescent="0.35">
      <c r="A319" s="4"/>
      <c r="B319" s="4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</row>
    <row r="320" spans="1:49" ht="14.25" customHeight="1" x14ac:dyDescent="0.35">
      <c r="A320" s="4"/>
      <c r="B320" s="4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</row>
    <row r="321" spans="1:49" ht="14.25" customHeight="1" x14ac:dyDescent="0.35">
      <c r="A321" s="4"/>
      <c r="B321" s="4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</row>
    <row r="322" spans="1:49" ht="14.25" customHeight="1" x14ac:dyDescent="0.35">
      <c r="A322" s="4"/>
      <c r="B322" s="4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</row>
    <row r="323" spans="1:49" ht="14.25" customHeight="1" x14ac:dyDescent="0.35">
      <c r="A323" s="4"/>
      <c r="B323" s="4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</row>
    <row r="324" spans="1:49" ht="14.25" customHeight="1" x14ac:dyDescent="0.35">
      <c r="A324" s="4"/>
      <c r="B324" s="4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</row>
    <row r="325" spans="1:49" ht="14.25" customHeight="1" x14ac:dyDescent="0.35">
      <c r="A325" s="4"/>
      <c r="B325" s="4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</row>
    <row r="326" spans="1:49" ht="14.25" customHeight="1" x14ac:dyDescent="0.35">
      <c r="A326" s="4"/>
      <c r="B326" s="4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</row>
    <row r="327" spans="1:49" ht="14.25" customHeight="1" x14ac:dyDescent="0.35">
      <c r="A327" s="4"/>
      <c r="B327" s="4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</row>
    <row r="328" spans="1:49" ht="14.25" customHeight="1" x14ac:dyDescent="0.35">
      <c r="A328" s="4"/>
      <c r="B328" s="4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</row>
    <row r="329" spans="1:49" ht="14.25" customHeight="1" x14ac:dyDescent="0.35">
      <c r="A329" s="4"/>
      <c r="B329" s="4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</row>
    <row r="330" spans="1:49" ht="14.25" customHeight="1" x14ac:dyDescent="0.35">
      <c r="A330" s="4"/>
      <c r="B330" s="4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</row>
    <row r="331" spans="1:49" ht="14.25" customHeight="1" x14ac:dyDescent="0.35">
      <c r="A331" s="4"/>
      <c r="B331" s="4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</row>
    <row r="332" spans="1:49" ht="14.25" customHeight="1" x14ac:dyDescent="0.35">
      <c r="A332" s="4"/>
      <c r="B332" s="4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</row>
    <row r="333" spans="1:49" ht="14.25" customHeight="1" x14ac:dyDescent="0.35">
      <c r="A333" s="4"/>
      <c r="B333" s="4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</row>
    <row r="334" spans="1:49" ht="14.25" customHeight="1" x14ac:dyDescent="0.35">
      <c r="A334" s="4"/>
      <c r="B334" s="4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</row>
    <row r="335" spans="1:49" ht="14.25" customHeight="1" x14ac:dyDescent="0.35">
      <c r="A335" s="4"/>
      <c r="B335" s="4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</row>
    <row r="336" spans="1:49" ht="14.25" customHeight="1" x14ac:dyDescent="0.35">
      <c r="A336" s="4"/>
      <c r="B336" s="4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</row>
    <row r="337" spans="1:49" ht="14.25" customHeight="1" x14ac:dyDescent="0.35">
      <c r="A337" s="4"/>
      <c r="B337" s="4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</row>
    <row r="338" spans="1:49" ht="14.25" customHeight="1" x14ac:dyDescent="0.35">
      <c r="A338" s="4"/>
      <c r="B338" s="4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</row>
    <row r="339" spans="1:49" ht="14.25" customHeight="1" x14ac:dyDescent="0.35">
      <c r="A339" s="4"/>
      <c r="B339" s="4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</row>
    <row r="340" spans="1:49" ht="14.25" customHeight="1" x14ac:dyDescent="0.35">
      <c r="A340" s="4"/>
      <c r="B340" s="4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</row>
    <row r="341" spans="1:49" ht="14.25" customHeight="1" x14ac:dyDescent="0.35">
      <c r="A341" s="4"/>
      <c r="B341" s="4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</row>
    <row r="342" spans="1:49" ht="14.25" customHeight="1" x14ac:dyDescent="0.35">
      <c r="A342" s="4"/>
      <c r="B342" s="4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</row>
    <row r="343" spans="1:49" ht="14.25" customHeight="1" x14ac:dyDescent="0.35">
      <c r="A343" s="4"/>
      <c r="B343" s="4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</row>
    <row r="344" spans="1:49" ht="14.25" customHeight="1" x14ac:dyDescent="0.35">
      <c r="A344" s="4"/>
      <c r="B344" s="4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</row>
    <row r="345" spans="1:49" ht="14.25" customHeight="1" x14ac:dyDescent="0.35">
      <c r="A345" s="4"/>
      <c r="B345" s="4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</row>
    <row r="346" spans="1:49" ht="14.25" customHeight="1" x14ac:dyDescent="0.35">
      <c r="A346" s="4"/>
      <c r="B346" s="4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</row>
    <row r="347" spans="1:49" ht="14.25" customHeight="1" x14ac:dyDescent="0.35">
      <c r="A347" s="4"/>
      <c r="B347" s="4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</row>
    <row r="348" spans="1:49" ht="14.25" customHeight="1" x14ac:dyDescent="0.35">
      <c r="A348" s="4"/>
      <c r="B348" s="4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</row>
    <row r="349" spans="1:49" ht="14.25" customHeight="1" x14ac:dyDescent="0.35">
      <c r="A349" s="4"/>
      <c r="B349" s="4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</row>
    <row r="350" spans="1:49" ht="14.25" customHeight="1" x14ac:dyDescent="0.35">
      <c r="A350" s="4"/>
      <c r="B350" s="4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</row>
    <row r="351" spans="1:49" ht="14.25" customHeight="1" x14ac:dyDescent="0.35">
      <c r="A351" s="4"/>
      <c r="B351" s="4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</row>
    <row r="352" spans="1:49" ht="14.25" customHeight="1" x14ac:dyDescent="0.35">
      <c r="A352" s="4"/>
      <c r="B352" s="4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</row>
    <row r="353" spans="1:49" ht="14.25" customHeight="1" x14ac:dyDescent="0.35">
      <c r="A353" s="4"/>
      <c r="B353" s="4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</row>
    <row r="354" spans="1:49" ht="14.25" customHeight="1" x14ac:dyDescent="0.35">
      <c r="A354" s="4"/>
      <c r="B354" s="4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</row>
    <row r="355" spans="1:49" ht="14.25" customHeight="1" x14ac:dyDescent="0.35">
      <c r="A355" s="4"/>
      <c r="B355" s="4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</row>
    <row r="356" spans="1:49" ht="14.25" customHeight="1" x14ac:dyDescent="0.35">
      <c r="A356" s="4"/>
      <c r="B356" s="4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</row>
    <row r="357" spans="1:49" ht="14.25" customHeight="1" x14ac:dyDescent="0.35">
      <c r="A357" s="4"/>
      <c r="B357" s="4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</row>
    <row r="358" spans="1:49" ht="14.25" customHeight="1" x14ac:dyDescent="0.35">
      <c r="A358" s="4"/>
      <c r="B358" s="4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</row>
    <row r="359" spans="1:49" ht="14.25" customHeight="1" x14ac:dyDescent="0.35">
      <c r="A359" s="4"/>
      <c r="B359" s="4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</row>
    <row r="360" spans="1:49" ht="14.25" customHeight="1" x14ac:dyDescent="0.35">
      <c r="A360" s="4"/>
      <c r="B360" s="4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</row>
    <row r="361" spans="1:49" ht="14.25" customHeight="1" x14ac:dyDescent="0.35">
      <c r="A361" s="4"/>
      <c r="B361" s="4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</row>
    <row r="362" spans="1:49" ht="14.25" customHeight="1" x14ac:dyDescent="0.35">
      <c r="A362" s="4"/>
      <c r="B362" s="4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</row>
    <row r="363" spans="1:49" ht="14.25" customHeight="1" x14ac:dyDescent="0.35">
      <c r="A363" s="4"/>
      <c r="B363" s="4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</row>
    <row r="364" spans="1:49" ht="14.25" customHeight="1" x14ac:dyDescent="0.35">
      <c r="A364" s="4"/>
      <c r="B364" s="4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</row>
    <row r="365" spans="1:49" ht="14.25" customHeight="1" x14ac:dyDescent="0.35">
      <c r="A365" s="4"/>
      <c r="B365" s="4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</row>
    <row r="366" spans="1:49" ht="14.25" customHeight="1" x14ac:dyDescent="0.35">
      <c r="A366" s="4"/>
      <c r="B366" s="4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</row>
    <row r="367" spans="1:49" ht="14.25" customHeight="1" x14ac:dyDescent="0.35">
      <c r="A367" s="4"/>
      <c r="B367" s="4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</row>
    <row r="368" spans="1:49" ht="14.25" customHeight="1" x14ac:dyDescent="0.35">
      <c r="A368" s="4"/>
      <c r="B368" s="4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</row>
    <row r="369" spans="1:49" ht="14.25" customHeight="1" x14ac:dyDescent="0.35">
      <c r="A369" s="4"/>
      <c r="B369" s="4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</row>
    <row r="370" spans="1:49" ht="14.25" customHeight="1" x14ac:dyDescent="0.35">
      <c r="A370" s="4"/>
      <c r="B370" s="4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</row>
    <row r="371" spans="1:49" ht="14.25" customHeight="1" x14ac:dyDescent="0.35">
      <c r="A371" s="4"/>
      <c r="B371" s="4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</row>
    <row r="372" spans="1:49" ht="14.25" customHeight="1" x14ac:dyDescent="0.35">
      <c r="A372" s="4"/>
      <c r="B372" s="4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</row>
    <row r="373" spans="1:49" ht="14.25" customHeight="1" x14ac:dyDescent="0.35">
      <c r="A373" s="4"/>
      <c r="B373" s="4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</row>
    <row r="374" spans="1:49" ht="14.25" customHeight="1" x14ac:dyDescent="0.35">
      <c r="A374" s="4"/>
      <c r="B374" s="4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</row>
    <row r="375" spans="1:49" ht="14.25" customHeight="1" x14ac:dyDescent="0.35">
      <c r="A375" s="4"/>
      <c r="B375" s="4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</row>
    <row r="376" spans="1:49" ht="14.25" customHeight="1" x14ac:dyDescent="0.35">
      <c r="A376" s="4"/>
      <c r="B376" s="4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</row>
    <row r="377" spans="1:49" ht="14.25" customHeight="1" x14ac:dyDescent="0.35">
      <c r="A377" s="4"/>
      <c r="B377" s="4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</row>
    <row r="378" spans="1:49" ht="14.25" customHeight="1" x14ac:dyDescent="0.35">
      <c r="A378" s="4"/>
      <c r="B378" s="4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</row>
    <row r="379" spans="1:49" ht="14.25" customHeight="1" x14ac:dyDescent="0.35">
      <c r="A379" s="4"/>
      <c r="B379" s="4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</row>
    <row r="380" spans="1:49" ht="14.25" customHeight="1" x14ac:dyDescent="0.35">
      <c r="A380" s="4"/>
      <c r="B380" s="4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</row>
    <row r="381" spans="1:49" ht="14.25" customHeight="1" x14ac:dyDescent="0.35">
      <c r="A381" s="4"/>
      <c r="B381" s="4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</row>
    <row r="382" spans="1:49" ht="14.25" customHeight="1" x14ac:dyDescent="0.35">
      <c r="A382" s="4"/>
      <c r="B382" s="4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</row>
    <row r="383" spans="1:49" ht="14.25" customHeight="1" x14ac:dyDescent="0.35">
      <c r="A383" s="4"/>
      <c r="B383" s="4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</row>
    <row r="384" spans="1:49" ht="14.25" customHeight="1" x14ac:dyDescent="0.35">
      <c r="A384" s="4"/>
      <c r="B384" s="4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</row>
    <row r="385" spans="1:49" ht="14.25" customHeight="1" x14ac:dyDescent="0.35">
      <c r="A385" s="4"/>
      <c r="B385" s="4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</row>
    <row r="386" spans="1:49" ht="14.25" customHeight="1" x14ac:dyDescent="0.35">
      <c r="A386" s="4"/>
      <c r="B386" s="4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</row>
    <row r="387" spans="1:49" ht="14.25" customHeight="1" x14ac:dyDescent="0.35">
      <c r="A387" s="4"/>
      <c r="B387" s="4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</row>
    <row r="388" spans="1:49" ht="14.25" customHeight="1" x14ac:dyDescent="0.35">
      <c r="A388" s="4"/>
      <c r="B388" s="4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</row>
    <row r="389" spans="1:49" ht="14.25" customHeight="1" x14ac:dyDescent="0.35">
      <c r="A389" s="4"/>
      <c r="B389" s="4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</row>
    <row r="390" spans="1:49" ht="14.25" customHeight="1" x14ac:dyDescent="0.35">
      <c r="A390" s="4"/>
      <c r="B390" s="4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</row>
    <row r="391" spans="1:49" ht="14.25" customHeight="1" x14ac:dyDescent="0.35">
      <c r="A391" s="4"/>
      <c r="B391" s="4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</row>
    <row r="392" spans="1:49" ht="14.25" customHeight="1" x14ac:dyDescent="0.35">
      <c r="A392" s="4"/>
      <c r="B392" s="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</row>
    <row r="393" spans="1:49" ht="14.25" customHeight="1" x14ac:dyDescent="0.35">
      <c r="A393" s="4"/>
      <c r="B393" s="4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</row>
    <row r="394" spans="1:49" ht="14.25" customHeight="1" x14ac:dyDescent="0.35">
      <c r="A394" s="4"/>
      <c r="B394" s="4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</row>
    <row r="395" spans="1:49" ht="14.25" customHeight="1" x14ac:dyDescent="0.35">
      <c r="A395" s="4"/>
      <c r="B395" s="4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</row>
    <row r="396" spans="1:49" ht="14.25" customHeight="1" x14ac:dyDescent="0.35">
      <c r="A396" s="4"/>
      <c r="B396" s="4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</row>
    <row r="397" spans="1:49" ht="14.25" customHeight="1" x14ac:dyDescent="0.35">
      <c r="A397" s="4"/>
      <c r="B397" s="4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</row>
    <row r="398" spans="1:49" ht="14.25" customHeight="1" x14ac:dyDescent="0.35">
      <c r="A398" s="4"/>
      <c r="B398" s="4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</row>
    <row r="399" spans="1:49" ht="14.25" customHeight="1" x14ac:dyDescent="0.35">
      <c r="A399" s="4"/>
      <c r="B399" s="4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</row>
    <row r="400" spans="1:49" ht="14.25" customHeight="1" x14ac:dyDescent="0.35">
      <c r="A400" s="4"/>
      <c r="B400" s="4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</row>
    <row r="401" spans="1:49" ht="14.25" customHeight="1" x14ac:dyDescent="0.35">
      <c r="A401" s="4"/>
      <c r="B401" s="4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</row>
    <row r="402" spans="1:49" ht="14.25" customHeight="1" x14ac:dyDescent="0.35">
      <c r="A402" s="4"/>
      <c r="B402" s="4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</row>
    <row r="403" spans="1:49" ht="14.25" customHeight="1" x14ac:dyDescent="0.35">
      <c r="A403" s="4"/>
      <c r="B403" s="4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</row>
    <row r="404" spans="1:49" ht="14.25" customHeight="1" x14ac:dyDescent="0.35">
      <c r="A404" s="4"/>
      <c r="B404" s="4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</row>
    <row r="405" spans="1:49" ht="14.25" customHeight="1" x14ac:dyDescent="0.35">
      <c r="A405" s="4"/>
      <c r="B405" s="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</row>
    <row r="406" spans="1:49" ht="14.25" customHeight="1" x14ac:dyDescent="0.35">
      <c r="A406" s="4"/>
      <c r="B406" s="4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</row>
    <row r="407" spans="1:49" ht="14.25" customHeight="1" x14ac:dyDescent="0.35">
      <c r="A407" s="4"/>
      <c r="B407" s="4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</row>
    <row r="408" spans="1:49" ht="14.25" customHeight="1" x14ac:dyDescent="0.35">
      <c r="A408" s="4"/>
      <c r="B408" s="4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</row>
    <row r="409" spans="1:49" ht="14.25" customHeight="1" x14ac:dyDescent="0.35">
      <c r="A409" s="4"/>
      <c r="B409" s="4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</row>
    <row r="410" spans="1:49" ht="14.25" customHeight="1" x14ac:dyDescent="0.35">
      <c r="A410" s="4"/>
      <c r="B410" s="4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</row>
    <row r="411" spans="1:49" ht="14.25" customHeight="1" x14ac:dyDescent="0.35">
      <c r="A411" s="4"/>
      <c r="B411" s="4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</row>
    <row r="412" spans="1:49" ht="14.25" customHeight="1" x14ac:dyDescent="0.35">
      <c r="A412" s="4"/>
      <c r="B412" s="4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</row>
    <row r="413" spans="1:49" ht="14.25" customHeight="1" x14ac:dyDescent="0.35">
      <c r="A413" s="4"/>
      <c r="B413" s="4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</row>
    <row r="414" spans="1:49" ht="14.25" customHeight="1" x14ac:dyDescent="0.35">
      <c r="A414" s="4"/>
      <c r="B414" s="4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</row>
    <row r="415" spans="1:49" ht="14.25" customHeight="1" x14ac:dyDescent="0.35">
      <c r="A415" s="4"/>
      <c r="B415" s="4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</row>
    <row r="416" spans="1:49" ht="14.25" customHeight="1" x14ac:dyDescent="0.35">
      <c r="A416" s="4"/>
      <c r="B416" s="4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</row>
    <row r="417" spans="1:49" ht="14.25" customHeight="1" x14ac:dyDescent="0.35">
      <c r="A417" s="4"/>
      <c r="B417" s="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</row>
    <row r="418" spans="1:49" ht="14.25" customHeight="1" x14ac:dyDescent="0.35">
      <c r="A418" s="4"/>
      <c r="B418" s="4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</row>
    <row r="419" spans="1:49" ht="14.25" customHeight="1" x14ac:dyDescent="0.35">
      <c r="A419" s="4"/>
      <c r="B419" s="4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</row>
    <row r="420" spans="1:49" ht="14.25" customHeight="1" x14ac:dyDescent="0.35">
      <c r="A420" s="4"/>
      <c r="B420" s="4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</row>
    <row r="421" spans="1:49" ht="14.25" customHeight="1" x14ac:dyDescent="0.35">
      <c r="A421" s="4"/>
      <c r="B421" s="4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</row>
    <row r="422" spans="1:49" ht="14.25" customHeight="1" x14ac:dyDescent="0.35">
      <c r="A422" s="4"/>
      <c r="B422" s="4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</row>
    <row r="423" spans="1:49" ht="14.25" customHeight="1" x14ac:dyDescent="0.35">
      <c r="A423" s="4"/>
      <c r="B423" s="4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</row>
    <row r="424" spans="1:49" ht="14.25" customHeight="1" x14ac:dyDescent="0.35">
      <c r="A424" s="4"/>
      <c r="B424" s="4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</row>
    <row r="425" spans="1:49" ht="14.25" customHeight="1" x14ac:dyDescent="0.35">
      <c r="A425" s="4"/>
      <c r="B425" s="4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</row>
    <row r="426" spans="1:49" ht="14.25" customHeight="1" x14ac:dyDescent="0.35">
      <c r="A426" s="4"/>
      <c r="B426" s="4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</row>
    <row r="427" spans="1:49" ht="14.25" customHeight="1" x14ac:dyDescent="0.35">
      <c r="A427" s="4"/>
      <c r="B427" s="4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</row>
    <row r="428" spans="1:49" ht="14.25" customHeight="1" x14ac:dyDescent="0.35">
      <c r="A428" s="4"/>
      <c r="B428" s="4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</row>
    <row r="429" spans="1:49" ht="14.25" customHeight="1" x14ac:dyDescent="0.35">
      <c r="A429" s="4"/>
      <c r="B429" s="4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</row>
    <row r="430" spans="1:49" ht="14.25" customHeight="1" x14ac:dyDescent="0.35">
      <c r="A430" s="4"/>
      <c r="B430" s="4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</row>
    <row r="431" spans="1:49" ht="14.25" customHeight="1" x14ac:dyDescent="0.35">
      <c r="A431" s="4"/>
      <c r="B431" s="4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</row>
    <row r="432" spans="1:49" ht="14.25" customHeight="1" x14ac:dyDescent="0.35">
      <c r="A432" s="4"/>
      <c r="B432" s="4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</row>
    <row r="433" spans="1:49" ht="14.25" customHeight="1" x14ac:dyDescent="0.35">
      <c r="A433" s="4"/>
      <c r="B433" s="4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</row>
    <row r="434" spans="1:49" ht="14.25" customHeight="1" x14ac:dyDescent="0.35">
      <c r="A434" s="4"/>
      <c r="B434" s="4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</row>
    <row r="435" spans="1:49" ht="14.25" customHeight="1" x14ac:dyDescent="0.35">
      <c r="A435" s="4"/>
      <c r="B435" s="4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</row>
    <row r="436" spans="1:49" ht="14.25" customHeight="1" x14ac:dyDescent="0.35">
      <c r="A436" s="4"/>
      <c r="B436" s="4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</row>
    <row r="437" spans="1:49" ht="14.25" customHeight="1" x14ac:dyDescent="0.35">
      <c r="A437" s="4"/>
      <c r="B437" s="4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</row>
    <row r="438" spans="1:49" ht="14.25" customHeight="1" x14ac:dyDescent="0.35">
      <c r="A438" s="4"/>
      <c r="B438" s="4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</row>
    <row r="439" spans="1:49" ht="14.25" customHeight="1" x14ac:dyDescent="0.35">
      <c r="A439" s="4"/>
      <c r="B439" s="4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</row>
    <row r="440" spans="1:49" ht="14.25" customHeight="1" x14ac:dyDescent="0.35">
      <c r="A440" s="4"/>
      <c r="B440" s="4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</row>
    <row r="441" spans="1:49" ht="14.25" customHeight="1" x14ac:dyDescent="0.35">
      <c r="A441" s="4"/>
      <c r="B441" s="4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</row>
    <row r="442" spans="1:49" ht="14.25" customHeight="1" x14ac:dyDescent="0.35">
      <c r="A442" s="4"/>
      <c r="B442" s="4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</row>
    <row r="443" spans="1:49" ht="14.25" customHeight="1" x14ac:dyDescent="0.35">
      <c r="A443" s="4"/>
      <c r="B443" s="4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</row>
    <row r="444" spans="1:49" ht="14.25" customHeight="1" x14ac:dyDescent="0.35">
      <c r="A444" s="4"/>
      <c r="B444" s="4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</row>
    <row r="445" spans="1:49" ht="14.25" customHeight="1" x14ac:dyDescent="0.35">
      <c r="A445" s="4"/>
      <c r="B445" s="4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</row>
    <row r="446" spans="1:49" ht="14.25" customHeight="1" x14ac:dyDescent="0.35">
      <c r="A446" s="4"/>
      <c r="B446" s="4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</row>
    <row r="447" spans="1:49" ht="14.25" customHeight="1" x14ac:dyDescent="0.35">
      <c r="A447" s="4"/>
      <c r="B447" s="4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</row>
    <row r="448" spans="1:49" ht="14.25" customHeight="1" x14ac:dyDescent="0.35">
      <c r="A448" s="4"/>
      <c r="B448" s="4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</row>
    <row r="449" spans="1:49" ht="14.25" customHeight="1" x14ac:dyDescent="0.35">
      <c r="A449" s="4"/>
      <c r="B449" s="4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</row>
    <row r="450" spans="1:49" ht="14.25" customHeight="1" x14ac:dyDescent="0.35">
      <c r="A450" s="4"/>
      <c r="B450" s="4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</row>
    <row r="451" spans="1:49" ht="14.25" customHeight="1" x14ac:dyDescent="0.35">
      <c r="A451" s="4"/>
      <c r="B451" s="4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</row>
    <row r="452" spans="1:49" ht="14.25" customHeight="1" x14ac:dyDescent="0.35">
      <c r="A452" s="4"/>
      <c r="B452" s="4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</row>
    <row r="453" spans="1:49" ht="14.25" customHeight="1" x14ac:dyDescent="0.35">
      <c r="A453" s="4"/>
      <c r="B453" s="4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</row>
    <row r="454" spans="1:49" ht="14.25" customHeight="1" x14ac:dyDescent="0.35">
      <c r="A454" s="4"/>
      <c r="B454" s="4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</row>
    <row r="455" spans="1:49" ht="14.25" customHeight="1" x14ac:dyDescent="0.35">
      <c r="A455" s="4"/>
      <c r="B455" s="4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</row>
    <row r="456" spans="1:49" ht="14.25" customHeight="1" x14ac:dyDescent="0.35">
      <c r="A456" s="4"/>
      <c r="B456" s="4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</row>
    <row r="457" spans="1:49" ht="14.25" customHeight="1" x14ac:dyDescent="0.35">
      <c r="A457" s="4"/>
      <c r="B457" s="4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</row>
    <row r="458" spans="1:49" ht="14.25" customHeight="1" x14ac:dyDescent="0.35">
      <c r="A458" s="4"/>
      <c r="B458" s="4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</row>
    <row r="459" spans="1:49" ht="14.25" customHeight="1" x14ac:dyDescent="0.35">
      <c r="A459" s="4"/>
      <c r="B459" s="4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</row>
    <row r="460" spans="1:49" ht="14.25" customHeight="1" x14ac:dyDescent="0.35">
      <c r="A460" s="4"/>
      <c r="B460" s="4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</row>
    <row r="461" spans="1:49" ht="14.25" customHeight="1" x14ac:dyDescent="0.35">
      <c r="A461" s="4"/>
      <c r="B461" s="4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</row>
    <row r="462" spans="1:49" ht="14.25" customHeight="1" x14ac:dyDescent="0.35">
      <c r="A462" s="4"/>
      <c r="B462" s="4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</row>
    <row r="463" spans="1:49" ht="14.25" customHeight="1" x14ac:dyDescent="0.35">
      <c r="A463" s="4"/>
      <c r="B463" s="4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</row>
    <row r="464" spans="1:49" ht="14.25" customHeight="1" x14ac:dyDescent="0.35">
      <c r="A464" s="4"/>
      <c r="B464" s="4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</row>
    <row r="465" spans="1:49" ht="14.25" customHeight="1" x14ac:dyDescent="0.35">
      <c r="A465" s="4"/>
      <c r="B465" s="4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</row>
    <row r="466" spans="1:49" ht="14.25" customHeight="1" x14ac:dyDescent="0.35">
      <c r="A466" s="4"/>
      <c r="B466" s="4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</row>
    <row r="467" spans="1:49" ht="14.25" customHeight="1" x14ac:dyDescent="0.35">
      <c r="A467" s="4"/>
      <c r="B467" s="4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</row>
    <row r="468" spans="1:49" ht="14.25" customHeight="1" x14ac:dyDescent="0.35">
      <c r="A468" s="4"/>
      <c r="B468" s="4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</row>
    <row r="469" spans="1:49" ht="14.25" customHeight="1" x14ac:dyDescent="0.35">
      <c r="A469" s="4"/>
      <c r="B469" s="4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</row>
    <row r="470" spans="1:49" ht="14.25" customHeight="1" x14ac:dyDescent="0.35">
      <c r="A470" s="4"/>
      <c r="B470" s="4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</row>
    <row r="471" spans="1:49" ht="14.25" customHeight="1" x14ac:dyDescent="0.35">
      <c r="A471" s="4"/>
      <c r="B471" s="4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</row>
    <row r="472" spans="1:49" ht="14.25" customHeight="1" x14ac:dyDescent="0.35">
      <c r="A472" s="4"/>
      <c r="B472" s="4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</row>
    <row r="473" spans="1:49" ht="14.25" customHeight="1" x14ac:dyDescent="0.35">
      <c r="A473" s="4"/>
      <c r="B473" s="4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</row>
    <row r="474" spans="1:49" ht="14.25" customHeight="1" x14ac:dyDescent="0.35">
      <c r="A474" s="4"/>
      <c r="B474" s="4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</row>
    <row r="475" spans="1:49" ht="14.25" customHeight="1" x14ac:dyDescent="0.35">
      <c r="A475" s="4"/>
      <c r="B475" s="4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</row>
    <row r="476" spans="1:49" ht="14.25" customHeight="1" x14ac:dyDescent="0.35">
      <c r="A476" s="4"/>
      <c r="B476" s="4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</row>
    <row r="477" spans="1:49" ht="14.25" customHeight="1" x14ac:dyDescent="0.35">
      <c r="A477" s="4"/>
      <c r="B477" s="4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</row>
    <row r="478" spans="1:49" ht="14.25" customHeight="1" x14ac:dyDescent="0.35">
      <c r="A478" s="4"/>
      <c r="B478" s="4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</row>
    <row r="479" spans="1:49" ht="14.25" customHeight="1" x14ac:dyDescent="0.35">
      <c r="A479" s="4"/>
      <c r="B479" s="4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</row>
    <row r="480" spans="1:49" ht="14.25" customHeight="1" x14ac:dyDescent="0.35">
      <c r="A480" s="4"/>
      <c r="B480" s="4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</row>
    <row r="481" spans="1:49" ht="14.25" customHeight="1" x14ac:dyDescent="0.35">
      <c r="A481" s="4"/>
      <c r="B481" s="4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</row>
    <row r="482" spans="1:49" ht="14.25" customHeight="1" x14ac:dyDescent="0.35">
      <c r="A482" s="4"/>
      <c r="B482" s="4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</row>
    <row r="483" spans="1:49" ht="14.25" customHeight="1" x14ac:dyDescent="0.35">
      <c r="A483" s="4"/>
      <c r="B483" s="4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</row>
    <row r="484" spans="1:49" ht="14.25" customHeight="1" x14ac:dyDescent="0.35">
      <c r="A484" s="4"/>
      <c r="B484" s="4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</row>
    <row r="485" spans="1:49" ht="14.25" customHeight="1" x14ac:dyDescent="0.35">
      <c r="A485" s="4"/>
      <c r="B485" s="4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</row>
    <row r="486" spans="1:49" ht="14.25" customHeight="1" x14ac:dyDescent="0.35">
      <c r="A486" s="4"/>
      <c r="B486" s="4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</row>
    <row r="487" spans="1:49" ht="14.25" customHeight="1" x14ac:dyDescent="0.35">
      <c r="A487" s="4"/>
      <c r="B487" s="4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</row>
    <row r="488" spans="1:49" ht="14.25" customHeight="1" x14ac:dyDescent="0.35">
      <c r="A488" s="4"/>
      <c r="B488" s="4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</row>
    <row r="489" spans="1:49" ht="14.25" customHeight="1" x14ac:dyDescent="0.35">
      <c r="A489" s="4"/>
      <c r="B489" s="4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</row>
    <row r="490" spans="1:49" ht="14.25" customHeight="1" x14ac:dyDescent="0.35">
      <c r="A490" s="4"/>
      <c r="B490" s="4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</row>
    <row r="491" spans="1:49" ht="14.25" customHeight="1" x14ac:dyDescent="0.35">
      <c r="A491" s="4"/>
      <c r="B491" s="4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</row>
    <row r="492" spans="1:49" ht="14.25" customHeight="1" x14ac:dyDescent="0.35">
      <c r="A492" s="4"/>
      <c r="B492" s="4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</row>
    <row r="493" spans="1:49" ht="14.25" customHeight="1" x14ac:dyDescent="0.35">
      <c r="A493" s="4"/>
      <c r="B493" s="4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</row>
    <row r="494" spans="1:49" ht="14.25" customHeight="1" x14ac:dyDescent="0.35">
      <c r="A494" s="4"/>
      <c r="B494" s="4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</row>
    <row r="495" spans="1:49" ht="14.25" customHeight="1" x14ac:dyDescent="0.35">
      <c r="A495" s="4"/>
      <c r="B495" s="4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</row>
    <row r="496" spans="1:49" ht="14.25" customHeight="1" x14ac:dyDescent="0.35">
      <c r="A496" s="4"/>
      <c r="B496" s="4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</row>
    <row r="497" spans="1:49" ht="14.25" customHeight="1" x14ac:dyDescent="0.35">
      <c r="A497" s="4"/>
      <c r="B497" s="4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</row>
    <row r="498" spans="1:49" ht="14.25" customHeight="1" x14ac:dyDescent="0.35">
      <c r="A498" s="4"/>
      <c r="B498" s="4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</row>
    <row r="499" spans="1:49" ht="14.25" customHeight="1" x14ac:dyDescent="0.35">
      <c r="A499" s="4"/>
      <c r="B499" s="4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</row>
    <row r="500" spans="1:49" ht="14.25" customHeight="1" x14ac:dyDescent="0.35">
      <c r="A500" s="4"/>
      <c r="B500" s="4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</row>
    <row r="501" spans="1:49" ht="14.25" customHeight="1" x14ac:dyDescent="0.35">
      <c r="A501" s="4"/>
      <c r="B501" s="4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</row>
    <row r="502" spans="1:49" ht="14.25" customHeight="1" x14ac:dyDescent="0.35">
      <c r="A502" s="4"/>
      <c r="B502" s="4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</row>
    <row r="503" spans="1:49" ht="14.25" customHeight="1" x14ac:dyDescent="0.35">
      <c r="A503" s="4"/>
      <c r="B503" s="4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</row>
    <row r="504" spans="1:49" ht="14.25" customHeight="1" x14ac:dyDescent="0.35">
      <c r="A504" s="4"/>
      <c r="B504" s="4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</row>
    <row r="505" spans="1:49" ht="14.25" customHeight="1" x14ac:dyDescent="0.35">
      <c r="A505" s="4"/>
      <c r="B505" s="4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</row>
    <row r="506" spans="1:49" ht="14.25" customHeight="1" x14ac:dyDescent="0.35">
      <c r="A506" s="4"/>
      <c r="B506" s="4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</row>
    <row r="507" spans="1:49" ht="14.25" customHeight="1" x14ac:dyDescent="0.35">
      <c r="A507" s="4"/>
      <c r="B507" s="4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</row>
    <row r="508" spans="1:49" ht="14.25" customHeight="1" x14ac:dyDescent="0.35">
      <c r="A508" s="4"/>
      <c r="B508" s="4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</row>
    <row r="509" spans="1:49" ht="14.25" customHeight="1" x14ac:dyDescent="0.35">
      <c r="A509" s="4"/>
      <c r="B509" s="4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</row>
    <row r="510" spans="1:49" ht="14.25" customHeight="1" x14ac:dyDescent="0.35">
      <c r="A510" s="4"/>
      <c r="B510" s="4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</row>
    <row r="511" spans="1:49" ht="14.25" customHeight="1" x14ac:dyDescent="0.35">
      <c r="A511" s="4"/>
      <c r="B511" s="4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</row>
    <row r="512" spans="1:49" ht="14.25" customHeight="1" x14ac:dyDescent="0.35">
      <c r="A512" s="4"/>
      <c r="B512" s="4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</row>
    <row r="513" spans="1:49" ht="14.25" customHeight="1" x14ac:dyDescent="0.35">
      <c r="A513" s="4"/>
      <c r="B513" s="4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</row>
    <row r="514" spans="1:49" ht="14.25" customHeight="1" x14ac:dyDescent="0.35">
      <c r="A514" s="4"/>
      <c r="B514" s="4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</row>
    <row r="515" spans="1:49" ht="14.25" customHeight="1" x14ac:dyDescent="0.35">
      <c r="A515" s="4"/>
      <c r="B515" s="4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</row>
    <row r="516" spans="1:49" ht="14.25" customHeight="1" x14ac:dyDescent="0.35">
      <c r="A516" s="4"/>
      <c r="B516" s="4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</row>
    <row r="517" spans="1:49" ht="14.25" customHeight="1" x14ac:dyDescent="0.35">
      <c r="A517" s="4"/>
      <c r="B517" s="4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</row>
    <row r="518" spans="1:49" ht="14.25" customHeight="1" x14ac:dyDescent="0.35">
      <c r="A518" s="4"/>
      <c r="B518" s="4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</row>
    <row r="519" spans="1:49" ht="14.25" customHeight="1" x14ac:dyDescent="0.35">
      <c r="A519" s="4"/>
      <c r="B519" s="4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</row>
    <row r="520" spans="1:49" ht="14.25" customHeight="1" x14ac:dyDescent="0.35">
      <c r="A520" s="4"/>
      <c r="B520" s="4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</row>
    <row r="521" spans="1:49" ht="14.25" customHeight="1" x14ac:dyDescent="0.35">
      <c r="A521" s="4"/>
      <c r="B521" s="4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</row>
    <row r="522" spans="1:49" ht="14.25" customHeight="1" x14ac:dyDescent="0.35">
      <c r="A522" s="4"/>
      <c r="B522" s="4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</row>
    <row r="523" spans="1:49" ht="14.25" customHeight="1" x14ac:dyDescent="0.35">
      <c r="A523" s="4"/>
      <c r="B523" s="4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</row>
    <row r="524" spans="1:49" ht="14.25" customHeight="1" x14ac:dyDescent="0.35">
      <c r="A524" s="4"/>
      <c r="B524" s="4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</row>
    <row r="525" spans="1:49" ht="14.25" customHeight="1" x14ac:dyDescent="0.35">
      <c r="A525" s="4"/>
      <c r="B525" s="4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</row>
    <row r="526" spans="1:49" ht="14.25" customHeight="1" x14ac:dyDescent="0.35">
      <c r="A526" s="4"/>
      <c r="B526" s="4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</row>
    <row r="527" spans="1:49" ht="14.25" customHeight="1" x14ac:dyDescent="0.35">
      <c r="A527" s="4"/>
      <c r="B527" s="4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</row>
    <row r="528" spans="1:49" ht="14.25" customHeight="1" x14ac:dyDescent="0.35">
      <c r="A528" s="4"/>
      <c r="B528" s="4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</row>
    <row r="529" spans="1:49" ht="14.25" customHeight="1" x14ac:dyDescent="0.35">
      <c r="A529" s="4"/>
      <c r="B529" s="4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</row>
    <row r="530" spans="1:49" ht="14.25" customHeight="1" x14ac:dyDescent="0.35">
      <c r="A530" s="4"/>
      <c r="B530" s="4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</row>
    <row r="531" spans="1:49" ht="14.25" customHeight="1" x14ac:dyDescent="0.35">
      <c r="A531" s="4"/>
      <c r="B531" s="4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</row>
    <row r="532" spans="1:49" ht="14.25" customHeight="1" x14ac:dyDescent="0.35">
      <c r="A532" s="4"/>
      <c r="B532" s="4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</row>
    <row r="533" spans="1:49" ht="14.25" customHeight="1" x14ac:dyDescent="0.35">
      <c r="A533" s="4"/>
      <c r="B533" s="4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</row>
    <row r="534" spans="1:49" ht="14.25" customHeight="1" x14ac:dyDescent="0.35">
      <c r="A534" s="4"/>
      <c r="B534" s="4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</row>
    <row r="535" spans="1:49" ht="14.25" customHeight="1" x14ac:dyDescent="0.35">
      <c r="A535" s="4"/>
      <c r="B535" s="4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</row>
    <row r="536" spans="1:49" ht="14.25" customHeight="1" x14ac:dyDescent="0.35">
      <c r="A536" s="4"/>
      <c r="B536" s="4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</row>
    <row r="537" spans="1:49" ht="14.25" customHeight="1" x14ac:dyDescent="0.35">
      <c r="A537" s="4"/>
      <c r="B537" s="4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</row>
    <row r="538" spans="1:49" ht="14.25" customHeight="1" x14ac:dyDescent="0.35">
      <c r="A538" s="4"/>
      <c r="B538" s="4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</row>
    <row r="539" spans="1:49" ht="14.25" customHeight="1" x14ac:dyDescent="0.35">
      <c r="A539" s="4"/>
      <c r="B539" s="4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</row>
    <row r="540" spans="1:49" ht="14.25" customHeight="1" x14ac:dyDescent="0.35">
      <c r="A540" s="4"/>
      <c r="B540" s="4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</row>
    <row r="541" spans="1:49" ht="14.25" customHeight="1" x14ac:dyDescent="0.35">
      <c r="A541" s="4"/>
      <c r="B541" s="4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</row>
    <row r="542" spans="1:49" ht="14.25" customHeight="1" x14ac:dyDescent="0.35">
      <c r="A542" s="4"/>
      <c r="B542" s="4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</row>
    <row r="543" spans="1:49" ht="14.25" customHeight="1" x14ac:dyDescent="0.35">
      <c r="A543" s="4"/>
      <c r="B543" s="4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</row>
    <row r="544" spans="1:49" ht="14.25" customHeight="1" x14ac:dyDescent="0.35">
      <c r="A544" s="4"/>
      <c r="B544" s="4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</row>
    <row r="545" spans="1:49" ht="14.25" customHeight="1" x14ac:dyDescent="0.35">
      <c r="A545" s="4"/>
      <c r="B545" s="4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</row>
    <row r="546" spans="1:49" ht="14.25" customHeight="1" x14ac:dyDescent="0.35">
      <c r="A546" s="4"/>
      <c r="B546" s="4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</row>
    <row r="547" spans="1:49" ht="14.25" customHeight="1" x14ac:dyDescent="0.35">
      <c r="A547" s="4"/>
      <c r="B547" s="4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</row>
    <row r="548" spans="1:49" ht="14.25" customHeight="1" x14ac:dyDescent="0.35">
      <c r="A548" s="4"/>
      <c r="B548" s="4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</row>
    <row r="549" spans="1:49" ht="14.25" customHeight="1" x14ac:dyDescent="0.35">
      <c r="A549" s="4"/>
      <c r="B549" s="4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</row>
    <row r="550" spans="1:49" ht="14.25" customHeight="1" x14ac:dyDescent="0.35">
      <c r="A550" s="4"/>
      <c r="B550" s="4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</row>
    <row r="551" spans="1:49" ht="14.25" customHeight="1" x14ac:dyDescent="0.35">
      <c r="A551" s="4"/>
      <c r="B551" s="4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</row>
    <row r="552" spans="1:49" ht="14.25" customHeight="1" x14ac:dyDescent="0.35">
      <c r="A552" s="4"/>
      <c r="B552" s="4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</row>
    <row r="553" spans="1:49" ht="14.25" customHeight="1" x14ac:dyDescent="0.35">
      <c r="A553" s="4"/>
      <c r="B553" s="4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</row>
    <row r="554" spans="1:49" ht="14.25" customHeight="1" x14ac:dyDescent="0.35">
      <c r="A554" s="4"/>
      <c r="B554" s="4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</row>
    <row r="555" spans="1:49" ht="14.25" customHeight="1" x14ac:dyDescent="0.35">
      <c r="A555" s="4"/>
      <c r="B555" s="4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</row>
    <row r="556" spans="1:49" ht="14.25" customHeight="1" x14ac:dyDescent="0.35">
      <c r="A556" s="4"/>
      <c r="B556" s="4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</row>
    <row r="557" spans="1:49" ht="14.25" customHeight="1" x14ac:dyDescent="0.35">
      <c r="A557" s="4"/>
      <c r="B557" s="4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</row>
    <row r="558" spans="1:49" ht="14.25" customHeight="1" x14ac:dyDescent="0.35">
      <c r="A558" s="4"/>
      <c r="B558" s="4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</row>
    <row r="559" spans="1:49" ht="14.25" customHeight="1" x14ac:dyDescent="0.35">
      <c r="A559" s="4"/>
      <c r="B559" s="4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</row>
    <row r="560" spans="1:49" ht="14.25" customHeight="1" x14ac:dyDescent="0.35">
      <c r="A560" s="4"/>
      <c r="B560" s="4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</row>
    <row r="561" spans="1:49" ht="14.25" customHeight="1" x14ac:dyDescent="0.35">
      <c r="A561" s="4"/>
      <c r="B561" s="4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</row>
    <row r="562" spans="1:49" ht="14.25" customHeight="1" x14ac:dyDescent="0.35">
      <c r="A562" s="4"/>
      <c r="B562" s="4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</row>
    <row r="563" spans="1:49" ht="14.25" customHeight="1" x14ac:dyDescent="0.35">
      <c r="A563" s="4"/>
      <c r="B563" s="4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</row>
    <row r="564" spans="1:49" ht="14.25" customHeight="1" x14ac:dyDescent="0.35">
      <c r="A564" s="4"/>
      <c r="B564" s="4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</row>
    <row r="565" spans="1:49" ht="14.25" customHeight="1" x14ac:dyDescent="0.35">
      <c r="A565" s="4"/>
      <c r="B565" s="4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</row>
    <row r="566" spans="1:49" ht="14.25" customHeight="1" x14ac:dyDescent="0.35">
      <c r="A566" s="4"/>
      <c r="B566" s="4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</row>
    <row r="567" spans="1:49" ht="14.25" customHeight="1" x14ac:dyDescent="0.35">
      <c r="A567" s="4"/>
      <c r="B567" s="4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</row>
    <row r="568" spans="1:49" ht="14.25" customHeight="1" x14ac:dyDescent="0.35">
      <c r="A568" s="4"/>
      <c r="B568" s="4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</row>
    <row r="569" spans="1:49" ht="14.25" customHeight="1" x14ac:dyDescent="0.35">
      <c r="A569" s="4"/>
      <c r="B569" s="4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</row>
    <row r="570" spans="1:49" ht="14.25" customHeight="1" x14ac:dyDescent="0.35">
      <c r="A570" s="4"/>
      <c r="B570" s="4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</row>
    <row r="571" spans="1:49" ht="14.25" customHeight="1" x14ac:dyDescent="0.35">
      <c r="A571" s="4"/>
      <c r="B571" s="4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</row>
    <row r="572" spans="1:49" ht="14.25" customHeight="1" x14ac:dyDescent="0.35">
      <c r="A572" s="4"/>
      <c r="B572" s="4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</row>
    <row r="573" spans="1:49" ht="14.25" customHeight="1" x14ac:dyDescent="0.35">
      <c r="A573" s="4"/>
      <c r="B573" s="4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</row>
    <row r="574" spans="1:49" ht="14.25" customHeight="1" x14ac:dyDescent="0.35">
      <c r="A574" s="4"/>
      <c r="B574" s="4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</row>
    <row r="575" spans="1:49" ht="14.25" customHeight="1" x14ac:dyDescent="0.35">
      <c r="A575" s="4"/>
      <c r="B575" s="4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</row>
    <row r="576" spans="1:49" ht="14.25" customHeight="1" x14ac:dyDescent="0.35">
      <c r="A576" s="4"/>
      <c r="B576" s="4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</row>
    <row r="577" spans="1:49" ht="14.25" customHeight="1" x14ac:dyDescent="0.35">
      <c r="A577" s="4"/>
      <c r="B577" s="4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</row>
    <row r="578" spans="1:49" ht="14.25" customHeight="1" x14ac:dyDescent="0.35">
      <c r="A578" s="4"/>
      <c r="B578" s="4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</row>
    <row r="579" spans="1:49" ht="14.25" customHeight="1" x14ac:dyDescent="0.35">
      <c r="A579" s="4"/>
      <c r="B579" s="4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</row>
    <row r="580" spans="1:49" ht="14.25" customHeight="1" x14ac:dyDescent="0.35">
      <c r="A580" s="4"/>
      <c r="B580" s="4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</row>
    <row r="581" spans="1:49" ht="14.25" customHeight="1" x14ac:dyDescent="0.35">
      <c r="A581" s="4"/>
      <c r="B581" s="4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</row>
    <row r="582" spans="1:49" ht="14.25" customHeight="1" x14ac:dyDescent="0.35">
      <c r="A582" s="4"/>
      <c r="B582" s="4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</row>
    <row r="583" spans="1:49" ht="14.25" customHeight="1" x14ac:dyDescent="0.35">
      <c r="A583" s="4"/>
      <c r="B583" s="4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</row>
    <row r="584" spans="1:49" ht="14.25" customHeight="1" x14ac:dyDescent="0.35">
      <c r="A584" s="4"/>
      <c r="B584" s="4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</row>
    <row r="585" spans="1:49" ht="14.25" customHeight="1" x14ac:dyDescent="0.35">
      <c r="A585" s="4"/>
      <c r="B585" s="4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</row>
    <row r="586" spans="1:49" ht="14.25" customHeight="1" x14ac:dyDescent="0.35">
      <c r="A586" s="4"/>
      <c r="B586" s="4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</row>
    <row r="587" spans="1:49" ht="14.25" customHeight="1" x14ac:dyDescent="0.35">
      <c r="A587" s="4"/>
      <c r="B587" s="4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</row>
    <row r="588" spans="1:49" ht="14.25" customHeight="1" x14ac:dyDescent="0.35">
      <c r="A588" s="4"/>
      <c r="B588" s="4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</row>
    <row r="589" spans="1:49" ht="14.25" customHeight="1" x14ac:dyDescent="0.35">
      <c r="A589" s="4"/>
      <c r="B589" s="4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</row>
    <row r="590" spans="1:49" ht="14.25" customHeight="1" x14ac:dyDescent="0.35">
      <c r="A590" s="4"/>
      <c r="B590" s="4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</row>
    <row r="591" spans="1:49" ht="14.25" customHeight="1" x14ac:dyDescent="0.35">
      <c r="A591" s="4"/>
      <c r="B591" s="4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</row>
    <row r="592" spans="1:49" ht="14.25" customHeight="1" x14ac:dyDescent="0.35">
      <c r="A592" s="4"/>
      <c r="B592" s="4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</row>
    <row r="593" spans="1:49" ht="14.25" customHeight="1" x14ac:dyDescent="0.35">
      <c r="A593" s="4"/>
      <c r="B593" s="4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</row>
    <row r="594" spans="1:49" ht="14.25" customHeight="1" x14ac:dyDescent="0.35">
      <c r="A594" s="4"/>
      <c r="B594" s="4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</row>
    <row r="595" spans="1:49" ht="14.25" customHeight="1" x14ac:dyDescent="0.35">
      <c r="A595" s="4"/>
      <c r="B595" s="4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</row>
    <row r="596" spans="1:49" ht="14.25" customHeight="1" x14ac:dyDescent="0.35">
      <c r="A596" s="4"/>
      <c r="B596" s="4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</row>
    <row r="597" spans="1:49" ht="14.25" customHeight="1" x14ac:dyDescent="0.35">
      <c r="A597" s="4"/>
      <c r="B597" s="4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</row>
    <row r="598" spans="1:49" ht="14.25" customHeight="1" x14ac:dyDescent="0.35">
      <c r="A598" s="4"/>
      <c r="B598" s="4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</row>
    <row r="599" spans="1:49" ht="14.25" customHeight="1" x14ac:dyDescent="0.35">
      <c r="A599" s="4"/>
      <c r="B599" s="4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</row>
    <row r="600" spans="1:49" ht="14.25" customHeight="1" x14ac:dyDescent="0.35">
      <c r="A600" s="4"/>
      <c r="B600" s="4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</row>
    <row r="601" spans="1:49" ht="14.25" customHeight="1" x14ac:dyDescent="0.35">
      <c r="A601" s="4"/>
      <c r="B601" s="4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</row>
    <row r="602" spans="1:49" ht="14.25" customHeight="1" x14ac:dyDescent="0.35">
      <c r="A602" s="4"/>
      <c r="B602" s="4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</row>
    <row r="603" spans="1:49" ht="14.25" customHeight="1" x14ac:dyDescent="0.35">
      <c r="A603" s="4"/>
      <c r="B603" s="4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</row>
    <row r="604" spans="1:49" ht="14.25" customHeight="1" x14ac:dyDescent="0.35">
      <c r="A604" s="4"/>
      <c r="B604" s="4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</row>
    <row r="605" spans="1:49" ht="14.25" customHeight="1" x14ac:dyDescent="0.35">
      <c r="A605" s="4"/>
      <c r="B605" s="4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</row>
    <row r="606" spans="1:49" ht="14.25" customHeight="1" x14ac:dyDescent="0.35">
      <c r="A606" s="4"/>
      <c r="B606" s="4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</row>
    <row r="607" spans="1:49" ht="14.25" customHeight="1" x14ac:dyDescent="0.35">
      <c r="A607" s="4"/>
      <c r="B607" s="4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</row>
    <row r="608" spans="1:49" ht="14.25" customHeight="1" x14ac:dyDescent="0.35">
      <c r="A608" s="4"/>
      <c r="B608" s="4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</row>
    <row r="609" spans="1:49" ht="14.25" customHeight="1" x14ac:dyDescent="0.35">
      <c r="A609" s="4"/>
      <c r="B609" s="4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</row>
    <row r="610" spans="1:49" ht="14.25" customHeight="1" x14ac:dyDescent="0.35">
      <c r="A610" s="4"/>
      <c r="B610" s="4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</row>
    <row r="611" spans="1:49" ht="14.25" customHeight="1" x14ac:dyDescent="0.35">
      <c r="A611" s="4"/>
      <c r="B611" s="4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</row>
    <row r="612" spans="1:49" ht="14.25" customHeight="1" x14ac:dyDescent="0.35">
      <c r="A612" s="4"/>
      <c r="B612" s="4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</row>
    <row r="613" spans="1:49" ht="14.25" customHeight="1" x14ac:dyDescent="0.35">
      <c r="A613" s="4"/>
      <c r="B613" s="4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</row>
    <row r="614" spans="1:49" ht="14.25" customHeight="1" x14ac:dyDescent="0.35">
      <c r="A614" s="4"/>
      <c r="B614" s="4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</row>
    <row r="615" spans="1:49" ht="14.25" customHeight="1" x14ac:dyDescent="0.35">
      <c r="A615" s="4"/>
      <c r="B615" s="4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</row>
    <row r="616" spans="1:49" ht="14.25" customHeight="1" x14ac:dyDescent="0.35">
      <c r="A616" s="4"/>
      <c r="B616" s="4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</row>
    <row r="617" spans="1:49" ht="14.25" customHeight="1" x14ac:dyDescent="0.35">
      <c r="A617" s="4"/>
      <c r="B617" s="4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</row>
    <row r="618" spans="1:49" ht="14.25" customHeight="1" x14ac:dyDescent="0.35">
      <c r="A618" s="4"/>
      <c r="B618" s="4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</row>
    <row r="619" spans="1:49" ht="14.25" customHeight="1" x14ac:dyDescent="0.35">
      <c r="A619" s="4"/>
      <c r="B619" s="4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</row>
    <row r="620" spans="1:49" ht="14.25" customHeight="1" x14ac:dyDescent="0.35">
      <c r="A620" s="4"/>
      <c r="B620" s="4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</row>
    <row r="621" spans="1:49" ht="14.25" customHeight="1" x14ac:dyDescent="0.35">
      <c r="A621" s="4"/>
      <c r="B621" s="4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</row>
    <row r="622" spans="1:49" ht="14.25" customHeight="1" x14ac:dyDescent="0.35">
      <c r="A622" s="4"/>
      <c r="B622" s="4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</row>
    <row r="623" spans="1:49" ht="14.25" customHeight="1" x14ac:dyDescent="0.35">
      <c r="A623" s="4"/>
      <c r="B623" s="4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</row>
    <row r="624" spans="1:49" ht="14.25" customHeight="1" x14ac:dyDescent="0.35">
      <c r="A624" s="4"/>
      <c r="B624" s="4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</row>
    <row r="625" spans="1:49" ht="14.25" customHeight="1" x14ac:dyDescent="0.35">
      <c r="A625" s="4"/>
      <c r="B625" s="4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</row>
    <row r="626" spans="1:49" ht="14.25" customHeight="1" x14ac:dyDescent="0.35">
      <c r="A626" s="4"/>
      <c r="B626" s="4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</row>
    <row r="627" spans="1:49" ht="14.25" customHeight="1" x14ac:dyDescent="0.35">
      <c r="A627" s="4"/>
      <c r="B627" s="4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</row>
    <row r="628" spans="1:49" ht="14.25" customHeight="1" x14ac:dyDescent="0.35">
      <c r="A628" s="4"/>
      <c r="B628" s="4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</row>
    <row r="629" spans="1:49" ht="14.25" customHeight="1" x14ac:dyDescent="0.35">
      <c r="A629" s="4"/>
      <c r="B629" s="4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</row>
    <row r="630" spans="1:49" ht="14.25" customHeight="1" x14ac:dyDescent="0.35">
      <c r="A630" s="4"/>
      <c r="B630" s="4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</row>
    <row r="631" spans="1:49" ht="14.25" customHeight="1" x14ac:dyDescent="0.35">
      <c r="A631" s="4"/>
      <c r="B631" s="4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</row>
    <row r="632" spans="1:49" ht="14.25" customHeight="1" x14ac:dyDescent="0.35">
      <c r="A632" s="4"/>
      <c r="B632" s="4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</row>
    <row r="633" spans="1:49" ht="14.25" customHeight="1" x14ac:dyDescent="0.35">
      <c r="A633" s="4"/>
      <c r="B633" s="4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</row>
    <row r="634" spans="1:49" ht="14.25" customHeight="1" x14ac:dyDescent="0.35">
      <c r="A634" s="4"/>
      <c r="B634" s="4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</row>
    <row r="635" spans="1:49" ht="14.25" customHeight="1" x14ac:dyDescent="0.35">
      <c r="A635" s="4"/>
      <c r="B635" s="4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</row>
    <row r="636" spans="1:49" ht="14.25" customHeight="1" x14ac:dyDescent="0.35">
      <c r="A636" s="4"/>
      <c r="B636" s="4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</row>
    <row r="637" spans="1:49" ht="14.25" customHeight="1" x14ac:dyDescent="0.35">
      <c r="A637" s="4"/>
      <c r="B637" s="4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</row>
    <row r="638" spans="1:49" ht="14.25" customHeight="1" x14ac:dyDescent="0.35">
      <c r="A638" s="4"/>
      <c r="B638" s="4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</row>
    <row r="639" spans="1:49" ht="14.25" customHeight="1" x14ac:dyDescent="0.35">
      <c r="A639" s="4"/>
      <c r="B639" s="4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</row>
    <row r="640" spans="1:49" ht="14.25" customHeight="1" x14ac:dyDescent="0.35">
      <c r="A640" s="4"/>
      <c r="B640" s="4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</row>
    <row r="641" spans="1:49" ht="14.25" customHeight="1" x14ac:dyDescent="0.35">
      <c r="A641" s="4"/>
      <c r="B641" s="4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</row>
    <row r="642" spans="1:49" ht="14.25" customHeight="1" x14ac:dyDescent="0.35">
      <c r="A642" s="4"/>
      <c r="B642" s="4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</row>
    <row r="643" spans="1:49" ht="14.25" customHeight="1" x14ac:dyDescent="0.35">
      <c r="A643" s="4"/>
      <c r="B643" s="4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</row>
    <row r="644" spans="1:49" ht="14.25" customHeight="1" x14ac:dyDescent="0.35">
      <c r="A644" s="4"/>
      <c r="B644" s="4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</row>
    <row r="645" spans="1:49" ht="14.25" customHeight="1" x14ac:dyDescent="0.35">
      <c r="A645" s="4"/>
      <c r="B645" s="4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</row>
    <row r="646" spans="1:49" ht="14.25" customHeight="1" x14ac:dyDescent="0.35">
      <c r="A646" s="4"/>
      <c r="B646" s="4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</row>
    <row r="647" spans="1:49" ht="14.25" customHeight="1" x14ac:dyDescent="0.35">
      <c r="A647" s="4"/>
      <c r="B647" s="4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</row>
    <row r="648" spans="1:49" ht="14.25" customHeight="1" x14ac:dyDescent="0.35">
      <c r="A648" s="4"/>
      <c r="B648" s="4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</row>
    <row r="649" spans="1:49" ht="14.25" customHeight="1" x14ac:dyDescent="0.35">
      <c r="A649" s="4"/>
      <c r="B649" s="4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</row>
    <row r="650" spans="1:49" ht="14.25" customHeight="1" x14ac:dyDescent="0.35">
      <c r="A650" s="4"/>
      <c r="B650" s="4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</row>
    <row r="651" spans="1:49" ht="14.25" customHeight="1" x14ac:dyDescent="0.35">
      <c r="A651" s="4"/>
      <c r="B651" s="4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</row>
    <row r="652" spans="1:49" ht="14.25" customHeight="1" x14ac:dyDescent="0.35">
      <c r="A652" s="4"/>
      <c r="B652" s="4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</row>
    <row r="653" spans="1:49" ht="14.25" customHeight="1" x14ac:dyDescent="0.35">
      <c r="A653" s="4"/>
      <c r="B653" s="4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</row>
    <row r="654" spans="1:49" ht="14.25" customHeight="1" x14ac:dyDescent="0.35">
      <c r="A654" s="4"/>
      <c r="B654" s="4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</row>
    <row r="655" spans="1:49" ht="14.25" customHeight="1" x14ac:dyDescent="0.35">
      <c r="A655" s="4"/>
      <c r="B655" s="4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</row>
    <row r="656" spans="1:49" ht="14.25" customHeight="1" x14ac:dyDescent="0.35">
      <c r="A656" s="4"/>
      <c r="B656" s="4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</row>
    <row r="657" spans="1:49" ht="14.25" customHeight="1" x14ac:dyDescent="0.35">
      <c r="A657" s="4"/>
      <c r="B657" s="4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</row>
    <row r="658" spans="1:49" ht="14.25" customHeight="1" x14ac:dyDescent="0.35">
      <c r="A658" s="4"/>
      <c r="B658" s="4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</row>
    <row r="659" spans="1:49" ht="14.25" customHeight="1" x14ac:dyDescent="0.35">
      <c r="A659" s="4"/>
      <c r="B659" s="4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</row>
    <row r="660" spans="1:49" ht="14.25" customHeight="1" x14ac:dyDescent="0.35">
      <c r="A660" s="4"/>
      <c r="B660" s="4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</row>
    <row r="661" spans="1:49" ht="14.25" customHeight="1" x14ac:dyDescent="0.35">
      <c r="A661" s="4"/>
      <c r="B661" s="4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</row>
    <row r="662" spans="1:49" ht="14.25" customHeight="1" x14ac:dyDescent="0.35">
      <c r="A662" s="4"/>
      <c r="B662" s="4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</row>
    <row r="663" spans="1:49" ht="14.25" customHeight="1" x14ac:dyDescent="0.35">
      <c r="A663" s="4"/>
      <c r="B663" s="4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</row>
    <row r="664" spans="1:49" ht="14.25" customHeight="1" x14ac:dyDescent="0.35">
      <c r="A664" s="4"/>
      <c r="B664" s="4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</row>
    <row r="665" spans="1:49" ht="14.25" customHeight="1" x14ac:dyDescent="0.35">
      <c r="A665" s="4"/>
      <c r="B665" s="4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</row>
    <row r="666" spans="1:49" ht="14.25" customHeight="1" x14ac:dyDescent="0.35">
      <c r="A666" s="4"/>
      <c r="B666" s="4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</row>
    <row r="667" spans="1:49" ht="14.25" customHeight="1" x14ac:dyDescent="0.35">
      <c r="A667" s="4"/>
      <c r="B667" s="4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</row>
    <row r="668" spans="1:49" ht="14.25" customHeight="1" x14ac:dyDescent="0.35">
      <c r="A668" s="4"/>
      <c r="B668" s="4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</row>
    <row r="669" spans="1:49" ht="14.25" customHeight="1" x14ac:dyDescent="0.35">
      <c r="A669" s="4"/>
      <c r="B669" s="4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</row>
    <row r="670" spans="1:49" ht="14.25" customHeight="1" x14ac:dyDescent="0.35">
      <c r="A670" s="4"/>
      <c r="B670" s="4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</row>
    <row r="671" spans="1:49" ht="14.25" customHeight="1" x14ac:dyDescent="0.35">
      <c r="A671" s="4"/>
      <c r="B671" s="4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</row>
    <row r="672" spans="1:49" ht="14.25" customHeight="1" x14ac:dyDescent="0.35">
      <c r="A672" s="4"/>
      <c r="B672" s="4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</row>
    <row r="673" spans="1:49" ht="14.25" customHeight="1" x14ac:dyDescent="0.35">
      <c r="A673" s="4"/>
      <c r="B673" s="4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</row>
    <row r="674" spans="1:49" ht="14.25" customHeight="1" x14ac:dyDescent="0.35">
      <c r="A674" s="4"/>
      <c r="B674" s="4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</row>
    <row r="675" spans="1:49" ht="14.25" customHeight="1" x14ac:dyDescent="0.35">
      <c r="A675" s="4"/>
      <c r="B675" s="4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</row>
    <row r="676" spans="1:49" ht="14.25" customHeight="1" x14ac:dyDescent="0.35">
      <c r="A676" s="4"/>
      <c r="B676" s="4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</row>
    <row r="677" spans="1:49" ht="14.25" customHeight="1" x14ac:dyDescent="0.35">
      <c r="A677" s="4"/>
      <c r="B677" s="4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</row>
    <row r="678" spans="1:49" ht="14.25" customHeight="1" x14ac:dyDescent="0.35">
      <c r="A678" s="4"/>
      <c r="B678" s="4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</row>
    <row r="679" spans="1:49" ht="14.25" customHeight="1" x14ac:dyDescent="0.35">
      <c r="A679" s="4"/>
      <c r="B679" s="4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</row>
    <row r="680" spans="1:49" ht="14.25" customHeight="1" x14ac:dyDescent="0.35">
      <c r="A680" s="4"/>
      <c r="B680" s="4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</row>
    <row r="681" spans="1:49" ht="14.25" customHeight="1" x14ac:dyDescent="0.35">
      <c r="A681" s="4"/>
      <c r="B681" s="4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</row>
    <row r="682" spans="1:49" ht="14.25" customHeight="1" x14ac:dyDescent="0.35">
      <c r="A682" s="4"/>
      <c r="B682" s="4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</row>
    <row r="683" spans="1:49" ht="14.25" customHeight="1" x14ac:dyDescent="0.35">
      <c r="A683" s="4"/>
      <c r="B683" s="4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</row>
    <row r="684" spans="1:49" ht="14.25" customHeight="1" x14ac:dyDescent="0.35">
      <c r="A684" s="4"/>
      <c r="B684" s="4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</row>
    <row r="685" spans="1:49" ht="14.25" customHeight="1" x14ac:dyDescent="0.35">
      <c r="A685" s="4"/>
      <c r="B685" s="4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</row>
    <row r="686" spans="1:49" ht="14.25" customHeight="1" x14ac:dyDescent="0.35">
      <c r="A686" s="4"/>
      <c r="B686" s="4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</row>
    <row r="687" spans="1:49" ht="14.25" customHeight="1" x14ac:dyDescent="0.35">
      <c r="A687" s="4"/>
      <c r="B687" s="4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</row>
    <row r="688" spans="1:49" ht="14.25" customHeight="1" x14ac:dyDescent="0.35">
      <c r="A688" s="4"/>
      <c r="B688" s="4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</row>
    <row r="689" spans="1:49" ht="14.25" customHeight="1" x14ac:dyDescent="0.35">
      <c r="A689" s="4"/>
      <c r="B689" s="4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</row>
    <row r="690" spans="1:49" ht="14.25" customHeight="1" x14ac:dyDescent="0.35">
      <c r="A690" s="4"/>
      <c r="B690" s="4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</row>
    <row r="691" spans="1:49" ht="14.25" customHeight="1" x14ac:dyDescent="0.35">
      <c r="A691" s="4"/>
      <c r="B691" s="4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</row>
    <row r="692" spans="1:49" ht="14.25" customHeight="1" x14ac:dyDescent="0.35">
      <c r="A692" s="4"/>
      <c r="B692" s="4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</row>
    <row r="693" spans="1:49" ht="14.25" customHeight="1" x14ac:dyDescent="0.35">
      <c r="A693" s="4"/>
      <c r="B693" s="4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</row>
    <row r="694" spans="1:49" ht="14.25" customHeight="1" x14ac:dyDescent="0.35">
      <c r="A694" s="4"/>
      <c r="B694" s="4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</row>
    <row r="695" spans="1:49" ht="14.25" customHeight="1" x14ac:dyDescent="0.35">
      <c r="A695" s="4"/>
      <c r="B695" s="4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</row>
    <row r="696" spans="1:49" ht="14.25" customHeight="1" x14ac:dyDescent="0.35">
      <c r="A696" s="4"/>
      <c r="B696" s="4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</row>
    <row r="697" spans="1:49" ht="14.25" customHeight="1" x14ac:dyDescent="0.35">
      <c r="A697" s="4"/>
      <c r="B697" s="4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</row>
    <row r="698" spans="1:49" ht="14.25" customHeight="1" x14ac:dyDescent="0.35">
      <c r="A698" s="4"/>
      <c r="B698" s="4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</row>
    <row r="699" spans="1:49" ht="14.25" customHeight="1" x14ac:dyDescent="0.35">
      <c r="A699" s="4"/>
      <c r="B699" s="4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</row>
    <row r="700" spans="1:49" ht="14.25" customHeight="1" x14ac:dyDescent="0.35">
      <c r="A700" s="4"/>
      <c r="B700" s="4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</row>
    <row r="701" spans="1:49" ht="14.25" customHeight="1" x14ac:dyDescent="0.35">
      <c r="A701" s="4"/>
      <c r="B701" s="4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</row>
    <row r="702" spans="1:49" ht="14.25" customHeight="1" x14ac:dyDescent="0.35">
      <c r="A702" s="4"/>
      <c r="B702" s="4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</row>
    <row r="703" spans="1:49" ht="14.25" customHeight="1" x14ac:dyDescent="0.35">
      <c r="A703" s="4"/>
      <c r="B703" s="4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</row>
    <row r="704" spans="1:49" ht="14.25" customHeight="1" x14ac:dyDescent="0.35">
      <c r="A704" s="4"/>
      <c r="B704" s="4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</row>
    <row r="705" spans="1:49" ht="14.25" customHeight="1" x14ac:dyDescent="0.35">
      <c r="A705" s="4"/>
      <c r="B705" s="4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</row>
    <row r="706" spans="1:49" ht="14.25" customHeight="1" x14ac:dyDescent="0.35">
      <c r="A706" s="4"/>
      <c r="B706" s="4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</row>
    <row r="707" spans="1:49" ht="14.25" customHeight="1" x14ac:dyDescent="0.35">
      <c r="A707" s="4"/>
      <c r="B707" s="4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</row>
    <row r="708" spans="1:49" ht="14.25" customHeight="1" x14ac:dyDescent="0.35">
      <c r="A708" s="4"/>
      <c r="B708" s="4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</row>
    <row r="709" spans="1:49" ht="14.25" customHeight="1" x14ac:dyDescent="0.35">
      <c r="A709" s="4"/>
      <c r="B709" s="4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</row>
    <row r="710" spans="1:49" ht="14.25" customHeight="1" x14ac:dyDescent="0.35">
      <c r="A710" s="4"/>
      <c r="B710" s="4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</row>
    <row r="711" spans="1:49" ht="14.25" customHeight="1" x14ac:dyDescent="0.35">
      <c r="A711" s="4"/>
      <c r="B711" s="4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</row>
    <row r="712" spans="1:49" ht="14.25" customHeight="1" x14ac:dyDescent="0.35">
      <c r="A712" s="4"/>
      <c r="B712" s="4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</row>
    <row r="713" spans="1:49" ht="14.25" customHeight="1" x14ac:dyDescent="0.35">
      <c r="A713" s="4"/>
      <c r="B713" s="4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</row>
    <row r="714" spans="1:49" ht="14.25" customHeight="1" x14ac:dyDescent="0.35">
      <c r="A714" s="4"/>
      <c r="B714" s="4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</row>
    <row r="715" spans="1:49" ht="14.25" customHeight="1" x14ac:dyDescent="0.35">
      <c r="A715" s="4"/>
      <c r="B715" s="4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</row>
    <row r="716" spans="1:49" ht="14.25" customHeight="1" x14ac:dyDescent="0.35">
      <c r="A716" s="4"/>
      <c r="B716" s="4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</row>
    <row r="717" spans="1:49" ht="14.25" customHeight="1" x14ac:dyDescent="0.35">
      <c r="A717" s="4"/>
      <c r="B717" s="4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</row>
    <row r="718" spans="1:49" ht="14.25" customHeight="1" x14ac:dyDescent="0.35">
      <c r="A718" s="4"/>
      <c r="B718" s="4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</row>
    <row r="719" spans="1:49" ht="14.25" customHeight="1" x14ac:dyDescent="0.35">
      <c r="A719" s="4"/>
      <c r="B719" s="4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</row>
    <row r="720" spans="1:49" ht="14.25" customHeight="1" x14ac:dyDescent="0.35">
      <c r="A720" s="4"/>
      <c r="B720" s="4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</row>
    <row r="721" spans="1:49" ht="14.25" customHeight="1" x14ac:dyDescent="0.35">
      <c r="A721" s="4"/>
      <c r="B721" s="4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</row>
    <row r="722" spans="1:49" ht="14.25" customHeight="1" x14ac:dyDescent="0.35">
      <c r="A722" s="4"/>
      <c r="B722" s="4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</row>
    <row r="723" spans="1:49" ht="14.25" customHeight="1" x14ac:dyDescent="0.35">
      <c r="A723" s="4"/>
      <c r="B723" s="4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</row>
    <row r="724" spans="1:49" ht="14.25" customHeight="1" x14ac:dyDescent="0.35">
      <c r="A724" s="4"/>
      <c r="B724" s="4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</row>
    <row r="725" spans="1:49" ht="14.25" customHeight="1" x14ac:dyDescent="0.35">
      <c r="A725" s="4"/>
      <c r="B725" s="4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</row>
    <row r="726" spans="1:49" ht="14.25" customHeight="1" x14ac:dyDescent="0.35">
      <c r="A726" s="4"/>
      <c r="B726" s="4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</row>
    <row r="727" spans="1:49" ht="14.25" customHeight="1" x14ac:dyDescent="0.35">
      <c r="A727" s="4"/>
      <c r="B727" s="4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</row>
    <row r="728" spans="1:49" ht="14.25" customHeight="1" x14ac:dyDescent="0.35">
      <c r="A728" s="4"/>
      <c r="B728" s="4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</row>
    <row r="729" spans="1:49" ht="14.25" customHeight="1" x14ac:dyDescent="0.35">
      <c r="A729" s="4"/>
      <c r="B729" s="4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</row>
    <row r="730" spans="1:49" ht="14.25" customHeight="1" x14ac:dyDescent="0.35">
      <c r="A730" s="4"/>
      <c r="B730" s="4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</row>
    <row r="731" spans="1:49" ht="14.25" customHeight="1" x14ac:dyDescent="0.35">
      <c r="A731" s="4"/>
      <c r="B731" s="4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</row>
    <row r="732" spans="1:49" ht="14.25" customHeight="1" x14ac:dyDescent="0.35">
      <c r="A732" s="4"/>
      <c r="B732" s="4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</row>
    <row r="733" spans="1:49" ht="14.25" customHeight="1" x14ac:dyDescent="0.35">
      <c r="A733" s="4"/>
      <c r="B733" s="4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</row>
    <row r="734" spans="1:49" ht="14.25" customHeight="1" x14ac:dyDescent="0.35">
      <c r="A734" s="4"/>
      <c r="B734" s="4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</row>
    <row r="735" spans="1:49" ht="14.25" customHeight="1" x14ac:dyDescent="0.35">
      <c r="A735" s="4"/>
      <c r="B735" s="4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</row>
    <row r="736" spans="1:49" ht="14.25" customHeight="1" x14ac:dyDescent="0.35">
      <c r="A736" s="4"/>
      <c r="B736" s="4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</row>
    <row r="737" spans="1:49" ht="14.25" customHeight="1" x14ac:dyDescent="0.35">
      <c r="A737" s="4"/>
      <c r="B737" s="4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</row>
    <row r="738" spans="1:49" ht="14.25" customHeight="1" x14ac:dyDescent="0.35">
      <c r="A738" s="4"/>
      <c r="B738" s="4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</row>
    <row r="739" spans="1:49" ht="14.25" customHeight="1" x14ac:dyDescent="0.35">
      <c r="A739" s="4"/>
      <c r="B739" s="4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</row>
    <row r="740" spans="1:49" ht="14.25" customHeight="1" x14ac:dyDescent="0.35">
      <c r="A740" s="4"/>
      <c r="B740" s="4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</row>
    <row r="741" spans="1:49" ht="14.25" customHeight="1" x14ac:dyDescent="0.35">
      <c r="A741" s="4"/>
      <c r="B741" s="4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</row>
    <row r="742" spans="1:49" ht="14.25" customHeight="1" x14ac:dyDescent="0.35">
      <c r="A742" s="4"/>
      <c r="B742" s="4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</row>
    <row r="743" spans="1:49" ht="14.25" customHeight="1" x14ac:dyDescent="0.35">
      <c r="A743" s="4"/>
      <c r="B743" s="4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</row>
    <row r="744" spans="1:49" ht="14.25" customHeight="1" x14ac:dyDescent="0.35">
      <c r="A744" s="4"/>
      <c r="B744" s="4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</row>
    <row r="745" spans="1:49" ht="14.25" customHeight="1" x14ac:dyDescent="0.35">
      <c r="A745" s="4"/>
      <c r="B745" s="4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</row>
    <row r="746" spans="1:49" ht="14.25" customHeight="1" x14ac:dyDescent="0.35">
      <c r="A746" s="4"/>
      <c r="B746" s="4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</row>
    <row r="747" spans="1:49" ht="14.25" customHeight="1" x14ac:dyDescent="0.35">
      <c r="A747" s="4"/>
      <c r="B747" s="4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</row>
    <row r="748" spans="1:49" ht="14.25" customHeight="1" x14ac:dyDescent="0.35">
      <c r="A748" s="4"/>
      <c r="B748" s="4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</row>
    <row r="749" spans="1:49" ht="14.25" customHeight="1" x14ac:dyDescent="0.35">
      <c r="A749" s="4"/>
      <c r="B749" s="4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</row>
    <row r="750" spans="1:49" ht="14.25" customHeight="1" x14ac:dyDescent="0.35">
      <c r="A750" s="4"/>
      <c r="B750" s="4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</row>
    <row r="751" spans="1:49" ht="14.25" customHeight="1" x14ac:dyDescent="0.35">
      <c r="A751" s="4"/>
      <c r="B751" s="4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</row>
    <row r="752" spans="1:49" ht="14.25" customHeight="1" x14ac:dyDescent="0.35">
      <c r="A752" s="4"/>
      <c r="B752" s="4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</row>
    <row r="753" spans="1:49" ht="14.25" customHeight="1" x14ac:dyDescent="0.35">
      <c r="A753" s="4"/>
      <c r="B753" s="4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</row>
    <row r="754" spans="1:49" ht="14.25" customHeight="1" x14ac:dyDescent="0.35">
      <c r="A754" s="4"/>
      <c r="B754" s="4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</row>
    <row r="755" spans="1:49" ht="14.25" customHeight="1" x14ac:dyDescent="0.35">
      <c r="A755" s="4"/>
      <c r="B755" s="4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</row>
    <row r="756" spans="1:49" ht="14.25" customHeight="1" x14ac:dyDescent="0.35">
      <c r="A756" s="4"/>
      <c r="B756" s="4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</row>
    <row r="757" spans="1:49" ht="14.25" customHeight="1" x14ac:dyDescent="0.35">
      <c r="A757" s="4"/>
      <c r="B757" s="4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</row>
    <row r="758" spans="1:49" ht="14.25" customHeight="1" x14ac:dyDescent="0.35">
      <c r="A758" s="4"/>
      <c r="B758" s="4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</row>
    <row r="759" spans="1:49" ht="14.25" customHeight="1" x14ac:dyDescent="0.35">
      <c r="A759" s="4"/>
      <c r="B759" s="4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</row>
    <row r="760" spans="1:49" ht="14.25" customHeight="1" x14ac:dyDescent="0.35">
      <c r="A760" s="4"/>
      <c r="B760" s="4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</row>
    <row r="761" spans="1:49" ht="14.25" customHeight="1" x14ac:dyDescent="0.35">
      <c r="A761" s="4"/>
      <c r="B761" s="4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</row>
    <row r="762" spans="1:49" ht="14.25" customHeight="1" x14ac:dyDescent="0.35">
      <c r="A762" s="4"/>
      <c r="B762" s="4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</row>
    <row r="763" spans="1:49" ht="14.25" customHeight="1" x14ac:dyDescent="0.35">
      <c r="A763" s="4"/>
      <c r="B763" s="4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</row>
    <row r="764" spans="1:49" ht="14.25" customHeight="1" x14ac:dyDescent="0.35">
      <c r="A764" s="4"/>
      <c r="B764" s="4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</row>
    <row r="765" spans="1:49" ht="14.25" customHeight="1" x14ac:dyDescent="0.35">
      <c r="A765" s="4"/>
      <c r="B765" s="4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</row>
    <row r="766" spans="1:49" ht="14.25" customHeight="1" x14ac:dyDescent="0.35">
      <c r="A766" s="4"/>
      <c r="B766" s="4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</row>
    <row r="767" spans="1:49" ht="14.25" customHeight="1" x14ac:dyDescent="0.35">
      <c r="A767" s="4"/>
      <c r="B767" s="4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</row>
    <row r="768" spans="1:49" ht="14.25" customHeight="1" x14ac:dyDescent="0.35">
      <c r="A768" s="4"/>
      <c r="B768" s="4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</row>
    <row r="769" spans="1:49" ht="14.25" customHeight="1" x14ac:dyDescent="0.35">
      <c r="A769" s="4"/>
      <c r="B769" s="4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</row>
    <row r="770" spans="1:49" ht="14.25" customHeight="1" x14ac:dyDescent="0.35">
      <c r="A770" s="4"/>
      <c r="B770" s="4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</row>
    <row r="771" spans="1:49" ht="14.25" customHeight="1" x14ac:dyDescent="0.35">
      <c r="A771" s="4"/>
      <c r="B771" s="4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</row>
    <row r="772" spans="1:49" ht="14.25" customHeight="1" x14ac:dyDescent="0.35">
      <c r="A772" s="4"/>
      <c r="B772" s="4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</row>
    <row r="773" spans="1:49" ht="14.25" customHeight="1" x14ac:dyDescent="0.35">
      <c r="A773" s="4"/>
      <c r="B773" s="4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</row>
    <row r="774" spans="1:49" ht="14.25" customHeight="1" x14ac:dyDescent="0.35">
      <c r="A774" s="4"/>
      <c r="B774" s="4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</row>
    <row r="775" spans="1:49" ht="14.25" customHeight="1" x14ac:dyDescent="0.35">
      <c r="A775" s="4"/>
      <c r="B775" s="4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</row>
    <row r="776" spans="1:49" ht="14.25" customHeight="1" x14ac:dyDescent="0.35">
      <c r="A776" s="4"/>
      <c r="B776" s="4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</row>
    <row r="777" spans="1:49" ht="14.25" customHeight="1" x14ac:dyDescent="0.35">
      <c r="A777" s="4"/>
      <c r="B777" s="4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</row>
    <row r="778" spans="1:49" ht="14.25" customHeight="1" x14ac:dyDescent="0.35">
      <c r="A778" s="4"/>
      <c r="B778" s="4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</row>
    <row r="779" spans="1:49" ht="14.25" customHeight="1" x14ac:dyDescent="0.35">
      <c r="A779" s="4"/>
      <c r="B779" s="4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</row>
    <row r="780" spans="1:49" ht="14.25" customHeight="1" x14ac:dyDescent="0.35">
      <c r="A780" s="4"/>
      <c r="B780" s="4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</row>
    <row r="781" spans="1:49" ht="14.25" customHeight="1" x14ac:dyDescent="0.35">
      <c r="A781" s="4"/>
      <c r="B781" s="4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</row>
    <row r="782" spans="1:49" ht="14.25" customHeight="1" x14ac:dyDescent="0.35">
      <c r="A782" s="4"/>
      <c r="B782" s="4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</row>
    <row r="783" spans="1:49" ht="14.25" customHeight="1" x14ac:dyDescent="0.35">
      <c r="A783" s="4"/>
      <c r="B783" s="4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</row>
    <row r="784" spans="1:49" ht="14.25" customHeight="1" x14ac:dyDescent="0.35">
      <c r="A784" s="4"/>
      <c r="B784" s="4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</row>
    <row r="785" spans="1:49" ht="14.25" customHeight="1" x14ac:dyDescent="0.35">
      <c r="A785" s="4"/>
      <c r="B785" s="4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</row>
    <row r="786" spans="1:49" ht="14.25" customHeight="1" x14ac:dyDescent="0.35">
      <c r="A786" s="4"/>
      <c r="B786" s="4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</row>
    <row r="787" spans="1:49" ht="14.25" customHeight="1" x14ac:dyDescent="0.35">
      <c r="A787" s="4"/>
      <c r="B787" s="4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</row>
    <row r="788" spans="1:49" ht="14.25" customHeight="1" x14ac:dyDescent="0.35">
      <c r="A788" s="4"/>
      <c r="B788" s="4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</row>
    <row r="789" spans="1:49" ht="14.25" customHeight="1" x14ac:dyDescent="0.35">
      <c r="A789" s="4"/>
      <c r="B789" s="4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</row>
    <row r="790" spans="1:49" ht="14.25" customHeight="1" x14ac:dyDescent="0.35">
      <c r="A790" s="4"/>
      <c r="B790" s="4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</row>
    <row r="791" spans="1:49" ht="14.25" customHeight="1" x14ac:dyDescent="0.35">
      <c r="A791" s="4"/>
      <c r="B791" s="4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</row>
    <row r="792" spans="1:49" ht="14.25" customHeight="1" x14ac:dyDescent="0.35">
      <c r="A792" s="4"/>
      <c r="B792" s="4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</row>
    <row r="793" spans="1:49" ht="14.25" customHeight="1" x14ac:dyDescent="0.35">
      <c r="A793" s="4"/>
      <c r="B793" s="4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</row>
    <row r="794" spans="1:49" ht="14.25" customHeight="1" x14ac:dyDescent="0.35">
      <c r="A794" s="4"/>
      <c r="B794" s="4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</row>
    <row r="795" spans="1:49" ht="14.25" customHeight="1" x14ac:dyDescent="0.35">
      <c r="A795" s="4"/>
      <c r="B795" s="4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</row>
    <row r="796" spans="1:49" ht="14.25" customHeight="1" x14ac:dyDescent="0.35">
      <c r="A796" s="4"/>
      <c r="B796" s="4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</row>
    <row r="797" spans="1:49" ht="14.25" customHeight="1" x14ac:dyDescent="0.35">
      <c r="A797" s="4"/>
      <c r="B797" s="4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</row>
    <row r="798" spans="1:49" ht="14.25" customHeight="1" x14ac:dyDescent="0.35">
      <c r="A798" s="4"/>
      <c r="B798" s="4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</row>
    <row r="799" spans="1:49" ht="14.25" customHeight="1" x14ac:dyDescent="0.35">
      <c r="A799" s="4"/>
      <c r="B799" s="4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</row>
    <row r="800" spans="1:49" ht="14.25" customHeight="1" x14ac:dyDescent="0.35">
      <c r="A800" s="4"/>
      <c r="B800" s="4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</row>
    <row r="801" spans="1:49" ht="14.25" customHeight="1" x14ac:dyDescent="0.35">
      <c r="A801" s="4"/>
      <c r="B801" s="4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</row>
    <row r="802" spans="1:49" ht="14.25" customHeight="1" x14ac:dyDescent="0.35">
      <c r="A802" s="4"/>
      <c r="B802" s="4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</row>
    <row r="803" spans="1:49" ht="14.25" customHeight="1" x14ac:dyDescent="0.35">
      <c r="A803" s="4"/>
      <c r="B803" s="4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</row>
    <row r="804" spans="1:49" ht="14.25" customHeight="1" x14ac:dyDescent="0.35">
      <c r="A804" s="4"/>
      <c r="B804" s="4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</row>
    <row r="805" spans="1:49" ht="14.25" customHeight="1" x14ac:dyDescent="0.35">
      <c r="A805" s="4"/>
      <c r="B805" s="4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</row>
    <row r="806" spans="1:49" ht="14.25" customHeight="1" x14ac:dyDescent="0.35">
      <c r="A806" s="4"/>
      <c r="B806" s="4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</row>
    <row r="807" spans="1:49" ht="14.25" customHeight="1" x14ac:dyDescent="0.35">
      <c r="A807" s="4"/>
      <c r="B807" s="4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</row>
    <row r="808" spans="1:49" ht="14.25" customHeight="1" x14ac:dyDescent="0.35">
      <c r="A808" s="4"/>
      <c r="B808" s="4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</row>
    <row r="809" spans="1:49" ht="14.25" customHeight="1" x14ac:dyDescent="0.35">
      <c r="A809" s="4"/>
      <c r="B809" s="4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</row>
    <row r="810" spans="1:49" ht="14.25" customHeight="1" x14ac:dyDescent="0.35">
      <c r="A810" s="4"/>
      <c r="B810" s="4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</row>
    <row r="811" spans="1:49" ht="14.25" customHeight="1" x14ac:dyDescent="0.35">
      <c r="A811" s="4"/>
      <c r="B811" s="4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</row>
    <row r="812" spans="1:49" ht="14.25" customHeight="1" x14ac:dyDescent="0.35">
      <c r="A812" s="4"/>
      <c r="B812" s="4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</row>
    <row r="813" spans="1:49" ht="14.25" customHeight="1" x14ac:dyDescent="0.35">
      <c r="A813" s="4"/>
      <c r="B813" s="4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</row>
    <row r="814" spans="1:49" ht="14.25" customHeight="1" x14ac:dyDescent="0.35">
      <c r="A814" s="4"/>
      <c r="B814" s="4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</row>
    <row r="815" spans="1:49" ht="14.25" customHeight="1" x14ac:dyDescent="0.35">
      <c r="A815" s="4"/>
      <c r="B815" s="4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</row>
    <row r="816" spans="1:49" ht="14.25" customHeight="1" x14ac:dyDescent="0.35">
      <c r="A816" s="4"/>
      <c r="B816" s="4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</row>
    <row r="817" spans="1:49" ht="14.25" customHeight="1" x14ac:dyDescent="0.35">
      <c r="A817" s="4"/>
      <c r="B817" s="4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</row>
    <row r="818" spans="1:49" ht="14.25" customHeight="1" x14ac:dyDescent="0.35">
      <c r="A818" s="4"/>
      <c r="B818" s="4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</row>
    <row r="819" spans="1:49" ht="14.25" customHeight="1" x14ac:dyDescent="0.35">
      <c r="A819" s="4"/>
      <c r="B819" s="4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</row>
    <row r="820" spans="1:49" ht="14.25" customHeight="1" x14ac:dyDescent="0.35">
      <c r="A820" s="4"/>
      <c r="B820" s="4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</row>
    <row r="821" spans="1:49" ht="14.25" customHeight="1" x14ac:dyDescent="0.35">
      <c r="A821" s="4"/>
      <c r="B821" s="4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</row>
    <row r="822" spans="1:49" ht="14.25" customHeight="1" x14ac:dyDescent="0.35">
      <c r="A822" s="4"/>
      <c r="B822" s="4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</row>
  </sheetData>
  <mergeCells count="3">
    <mergeCell ref="E2:G2"/>
    <mergeCell ref="I2:K2"/>
    <mergeCell ref="O2:Q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AD2A1-6866-F840-95E8-6D7B48F7B67D}">
  <dimension ref="A1:H23"/>
  <sheetViews>
    <sheetView workbookViewId="0">
      <selection activeCell="F24" sqref="F24"/>
    </sheetView>
  </sheetViews>
  <sheetFormatPr defaultColWidth="10.6640625" defaultRowHeight="15.5" x14ac:dyDescent="0.35"/>
  <cols>
    <col min="2" max="2" width="15.5" bestFit="1" customWidth="1"/>
    <col min="6" max="6" width="15.33203125" bestFit="1" customWidth="1"/>
    <col min="7" max="7" width="14.83203125" bestFit="1" customWidth="1"/>
  </cols>
  <sheetData>
    <row r="1" spans="1:8" x14ac:dyDescent="0.35">
      <c r="A1" s="26"/>
      <c r="B1" s="28" t="s">
        <v>200</v>
      </c>
      <c r="C1" s="70" t="s">
        <v>202</v>
      </c>
      <c r="D1" s="71"/>
      <c r="E1" s="71"/>
      <c r="F1" s="29"/>
      <c r="G1" s="29"/>
      <c r="H1" s="30"/>
    </row>
    <row r="2" spans="1:8" x14ac:dyDescent="0.35">
      <c r="A2" s="26"/>
      <c r="B2" s="26" t="s">
        <v>201</v>
      </c>
      <c r="C2" s="26" t="s">
        <v>19</v>
      </c>
      <c r="D2" s="26" t="s">
        <v>116</v>
      </c>
      <c r="E2" s="26" t="s">
        <v>203</v>
      </c>
      <c r="F2" s="26" t="s">
        <v>205</v>
      </c>
      <c r="G2" s="26" t="s">
        <v>206</v>
      </c>
      <c r="H2" s="26" t="s">
        <v>204</v>
      </c>
    </row>
    <row r="3" spans="1:8" x14ac:dyDescent="0.35">
      <c r="A3" s="26" t="s">
        <v>18</v>
      </c>
      <c r="B3" s="26" t="s">
        <v>119</v>
      </c>
      <c r="C3" s="26" t="s">
        <v>117</v>
      </c>
      <c r="D3" s="26" t="s">
        <v>118</v>
      </c>
      <c r="E3" s="26">
        <v>0</v>
      </c>
      <c r="F3" s="26" t="s">
        <v>120</v>
      </c>
      <c r="G3" s="26">
        <v>0</v>
      </c>
      <c r="H3" s="26">
        <v>100</v>
      </c>
    </row>
    <row r="4" spans="1:8" x14ac:dyDescent="0.35">
      <c r="A4" s="26" t="s">
        <v>11</v>
      </c>
      <c r="B4" s="26" t="s">
        <v>123</v>
      </c>
      <c r="C4" s="26" t="s">
        <v>121</v>
      </c>
      <c r="D4" s="26" t="s">
        <v>122</v>
      </c>
      <c r="E4" s="26">
        <v>0</v>
      </c>
      <c r="F4" s="26" t="s">
        <v>124</v>
      </c>
      <c r="G4" s="26">
        <v>0</v>
      </c>
      <c r="H4" s="26">
        <v>62</v>
      </c>
    </row>
    <row r="5" spans="1:8" x14ac:dyDescent="0.35">
      <c r="A5" s="26" t="s">
        <v>15</v>
      </c>
      <c r="B5" s="26" t="s">
        <v>127</v>
      </c>
      <c r="C5" s="26" t="s">
        <v>125</v>
      </c>
      <c r="D5" s="26" t="s">
        <v>126</v>
      </c>
      <c r="E5" s="26">
        <v>0</v>
      </c>
      <c r="F5" s="26" t="s">
        <v>128</v>
      </c>
      <c r="G5" s="26">
        <v>0</v>
      </c>
      <c r="H5" s="26">
        <v>0</v>
      </c>
    </row>
    <row r="6" spans="1:8" x14ac:dyDescent="0.35">
      <c r="A6" s="26" t="s">
        <v>6</v>
      </c>
      <c r="B6" s="26" t="s">
        <v>131</v>
      </c>
      <c r="C6" s="26" t="s">
        <v>129</v>
      </c>
      <c r="D6" s="26" t="s">
        <v>130</v>
      </c>
      <c r="E6" s="26">
        <v>26386600</v>
      </c>
      <c r="F6" s="26" t="s">
        <v>132</v>
      </c>
      <c r="G6" s="26" t="s">
        <v>133</v>
      </c>
      <c r="H6" s="26">
        <v>55</v>
      </c>
    </row>
    <row r="7" spans="1:8" x14ac:dyDescent="0.35">
      <c r="A7" s="26" t="s">
        <v>13</v>
      </c>
      <c r="B7" s="26" t="s">
        <v>136</v>
      </c>
      <c r="C7" s="26" t="s">
        <v>134</v>
      </c>
      <c r="D7" s="26" t="s">
        <v>135</v>
      </c>
      <c r="E7" s="26">
        <v>0</v>
      </c>
      <c r="F7" s="26" t="s">
        <v>137</v>
      </c>
      <c r="G7" s="26">
        <v>0</v>
      </c>
      <c r="H7" s="26">
        <v>76</v>
      </c>
    </row>
    <row r="8" spans="1:8" x14ac:dyDescent="0.35">
      <c r="A8" s="26" t="s">
        <v>33</v>
      </c>
      <c r="B8" s="26" t="s">
        <v>140</v>
      </c>
      <c r="C8" s="26" t="s">
        <v>138</v>
      </c>
      <c r="D8" s="26" t="s">
        <v>139</v>
      </c>
      <c r="E8" s="26">
        <v>0</v>
      </c>
      <c r="F8" s="26" t="s">
        <v>141</v>
      </c>
      <c r="G8" s="26">
        <v>0</v>
      </c>
      <c r="H8" s="26">
        <v>68</v>
      </c>
    </row>
    <row r="9" spans="1:8" x14ac:dyDescent="0.35">
      <c r="A9" s="26" t="s">
        <v>12</v>
      </c>
      <c r="B9" s="26" t="s">
        <v>144</v>
      </c>
      <c r="C9" s="26" t="s">
        <v>142</v>
      </c>
      <c r="D9" s="26" t="s">
        <v>143</v>
      </c>
      <c r="E9" s="26">
        <v>71657830</v>
      </c>
      <c r="F9" s="26" t="s">
        <v>145</v>
      </c>
      <c r="G9" s="26" t="s">
        <v>133</v>
      </c>
      <c r="H9" s="26">
        <v>85</v>
      </c>
    </row>
    <row r="10" spans="1:8" x14ac:dyDescent="0.35">
      <c r="A10" s="26" t="s">
        <v>1</v>
      </c>
      <c r="B10" s="26" t="s">
        <v>148</v>
      </c>
      <c r="C10" s="26" t="s">
        <v>146</v>
      </c>
      <c r="D10" s="26" t="s">
        <v>147</v>
      </c>
      <c r="E10" s="26">
        <v>0</v>
      </c>
      <c r="F10" s="26" t="s">
        <v>149</v>
      </c>
      <c r="G10" s="26">
        <v>0</v>
      </c>
      <c r="H10" s="26">
        <v>90</v>
      </c>
    </row>
    <row r="11" spans="1:8" x14ac:dyDescent="0.35">
      <c r="A11" s="26" t="s">
        <v>8</v>
      </c>
      <c r="B11" s="26" t="s">
        <v>152</v>
      </c>
      <c r="C11" s="26" t="s">
        <v>150</v>
      </c>
      <c r="D11" s="26" t="s">
        <v>151</v>
      </c>
      <c r="E11" s="26">
        <v>0</v>
      </c>
      <c r="F11" s="26" t="s">
        <v>153</v>
      </c>
      <c r="G11" s="26">
        <v>0</v>
      </c>
      <c r="H11" s="26">
        <v>100</v>
      </c>
    </row>
    <row r="12" spans="1:8" x14ac:dyDescent="0.35">
      <c r="A12" s="26" t="s">
        <v>4</v>
      </c>
      <c r="B12" s="26" t="s">
        <v>154</v>
      </c>
      <c r="C12" s="26" t="s">
        <v>125</v>
      </c>
      <c r="D12" s="26" t="s">
        <v>126</v>
      </c>
      <c r="E12" s="26">
        <v>0</v>
      </c>
      <c r="F12" s="26" t="s">
        <v>128</v>
      </c>
      <c r="G12" s="26">
        <v>0</v>
      </c>
      <c r="H12" s="26">
        <v>0</v>
      </c>
    </row>
    <row r="13" spans="1:8" x14ac:dyDescent="0.35">
      <c r="A13" s="26" t="s">
        <v>5</v>
      </c>
      <c r="B13" s="26" t="s">
        <v>157</v>
      </c>
      <c r="C13" s="26" t="s">
        <v>155</v>
      </c>
      <c r="D13" s="26" t="s">
        <v>156</v>
      </c>
      <c r="E13" s="26">
        <v>47742570</v>
      </c>
      <c r="F13" s="26" t="s">
        <v>158</v>
      </c>
      <c r="G13" s="26" t="s">
        <v>159</v>
      </c>
      <c r="H13" s="26">
        <v>89</v>
      </c>
    </row>
    <row r="14" spans="1:8" x14ac:dyDescent="0.35">
      <c r="A14" s="26" t="s">
        <v>10</v>
      </c>
      <c r="B14" s="26" t="s">
        <v>162</v>
      </c>
      <c r="C14" s="26" t="s">
        <v>160</v>
      </c>
      <c r="D14" s="26" t="s">
        <v>161</v>
      </c>
      <c r="E14" s="27">
        <v>41403790</v>
      </c>
      <c r="F14" s="26" t="s">
        <v>163</v>
      </c>
      <c r="G14" s="26" t="s">
        <v>164</v>
      </c>
      <c r="H14" s="26">
        <v>60</v>
      </c>
    </row>
    <row r="15" spans="1:8" x14ac:dyDescent="0.35">
      <c r="A15" s="26" t="s">
        <v>7</v>
      </c>
      <c r="B15" s="26" t="s">
        <v>167</v>
      </c>
      <c r="C15" s="26" t="s">
        <v>165</v>
      </c>
      <c r="D15" s="26" t="s">
        <v>166</v>
      </c>
      <c r="E15" s="26">
        <v>0</v>
      </c>
      <c r="F15" s="26" t="s">
        <v>168</v>
      </c>
      <c r="G15" s="26">
        <v>0</v>
      </c>
      <c r="H15" s="26">
        <v>100</v>
      </c>
    </row>
    <row r="16" spans="1:8" x14ac:dyDescent="0.35">
      <c r="A16" s="26" t="s">
        <v>27</v>
      </c>
      <c r="B16" s="26" t="s">
        <v>171</v>
      </c>
      <c r="C16" s="26" t="s">
        <v>169</v>
      </c>
      <c r="D16" s="26" t="s">
        <v>170</v>
      </c>
      <c r="E16" s="26">
        <v>0</v>
      </c>
      <c r="F16" s="26" t="s">
        <v>172</v>
      </c>
      <c r="G16" s="26">
        <v>0</v>
      </c>
      <c r="H16" s="26">
        <v>56</v>
      </c>
    </row>
    <row r="17" spans="1:8" x14ac:dyDescent="0.35">
      <c r="A17" s="26" t="s">
        <v>3</v>
      </c>
      <c r="B17" s="26" t="s">
        <v>175</v>
      </c>
      <c r="C17" s="26" t="s">
        <v>173</v>
      </c>
      <c r="D17" s="26" t="s">
        <v>174</v>
      </c>
      <c r="E17" s="26">
        <v>0</v>
      </c>
      <c r="F17" s="26" t="s">
        <v>176</v>
      </c>
      <c r="G17" s="26">
        <v>0</v>
      </c>
      <c r="H17" s="26">
        <v>89</v>
      </c>
    </row>
    <row r="18" spans="1:8" x14ac:dyDescent="0.35">
      <c r="A18" s="26" t="s">
        <v>0</v>
      </c>
      <c r="B18" s="26" t="s">
        <v>179</v>
      </c>
      <c r="C18" s="26" t="s">
        <v>177</v>
      </c>
      <c r="D18" s="26" t="s">
        <v>178</v>
      </c>
      <c r="E18" s="26">
        <v>75000</v>
      </c>
      <c r="F18" s="26" t="s">
        <v>180</v>
      </c>
      <c r="G18" s="26" t="s">
        <v>181</v>
      </c>
      <c r="H18" s="26">
        <v>100</v>
      </c>
    </row>
    <row r="19" spans="1:8" x14ac:dyDescent="0.35">
      <c r="A19" s="26" t="s">
        <v>17</v>
      </c>
      <c r="B19" s="26" t="s">
        <v>184</v>
      </c>
      <c r="C19" s="26" t="s">
        <v>182</v>
      </c>
      <c r="D19" s="26" t="s">
        <v>183</v>
      </c>
      <c r="E19" s="26">
        <v>0</v>
      </c>
      <c r="F19" s="26" t="s">
        <v>185</v>
      </c>
      <c r="G19" s="26">
        <v>0</v>
      </c>
      <c r="H19" s="26">
        <v>65</v>
      </c>
    </row>
    <row r="20" spans="1:8" x14ac:dyDescent="0.35">
      <c r="A20" s="26" t="s">
        <v>16</v>
      </c>
      <c r="B20" s="26" t="s">
        <v>188</v>
      </c>
      <c r="C20" s="26" t="s">
        <v>186</v>
      </c>
      <c r="D20" s="26" t="s">
        <v>187</v>
      </c>
      <c r="E20" s="26">
        <v>0</v>
      </c>
      <c r="F20" s="26" t="s">
        <v>189</v>
      </c>
      <c r="G20" s="26">
        <v>0</v>
      </c>
      <c r="H20" s="26">
        <v>100</v>
      </c>
    </row>
    <row r="21" spans="1:8" x14ac:dyDescent="0.35">
      <c r="A21" s="26" t="s">
        <v>9</v>
      </c>
      <c r="B21" s="26" t="s">
        <v>192</v>
      </c>
      <c r="C21" s="26" t="s">
        <v>190</v>
      </c>
      <c r="D21" s="26" t="s">
        <v>191</v>
      </c>
      <c r="E21" s="26">
        <v>51912400</v>
      </c>
      <c r="F21" s="26" t="s">
        <v>193</v>
      </c>
      <c r="G21" s="26" t="s">
        <v>194</v>
      </c>
      <c r="H21" s="26">
        <v>61</v>
      </c>
    </row>
    <row r="22" spans="1:8" x14ac:dyDescent="0.35">
      <c r="A22" s="26" t="s">
        <v>2</v>
      </c>
      <c r="B22" s="26" t="s">
        <v>197</v>
      </c>
      <c r="C22" s="26" t="s">
        <v>195</v>
      </c>
      <c r="D22" s="26" t="s">
        <v>196</v>
      </c>
      <c r="E22" s="26">
        <v>877364240</v>
      </c>
      <c r="F22" s="26" t="s">
        <v>198</v>
      </c>
      <c r="G22" s="26" t="s">
        <v>199</v>
      </c>
      <c r="H22" s="26">
        <v>53</v>
      </c>
    </row>
    <row r="23" spans="1:8" x14ac:dyDescent="0.35">
      <c r="A23" s="25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E891-C9C3-9147-98F1-BD178EFF1840}">
  <dimension ref="A1:F21"/>
  <sheetViews>
    <sheetView workbookViewId="0">
      <selection activeCell="B17" sqref="B17"/>
    </sheetView>
  </sheetViews>
  <sheetFormatPr defaultColWidth="10.6640625" defaultRowHeight="15.5" x14ac:dyDescent="0.35"/>
  <cols>
    <col min="2" max="2" width="17.1640625" customWidth="1"/>
    <col min="3" max="3" width="5.33203125" bestFit="1" customWidth="1"/>
    <col min="4" max="4" width="13.83203125" bestFit="1" customWidth="1"/>
    <col min="5" max="5" width="5.33203125" bestFit="1" customWidth="1"/>
    <col min="6" max="6" width="13.33203125" bestFit="1" customWidth="1"/>
  </cols>
  <sheetData>
    <row r="1" spans="1:6" x14ac:dyDescent="0.35">
      <c r="A1" s="10" t="s">
        <v>31</v>
      </c>
      <c r="B1" s="11" t="s">
        <v>38</v>
      </c>
      <c r="C1" s="11" t="s">
        <v>43</v>
      </c>
      <c r="D1" s="12" t="s">
        <v>39</v>
      </c>
      <c r="E1" s="11" t="s">
        <v>43</v>
      </c>
      <c r="F1" s="13" t="s">
        <v>44</v>
      </c>
    </row>
    <row r="2" spans="1:6" x14ac:dyDescent="0.35">
      <c r="A2" s="14" t="s">
        <v>11</v>
      </c>
      <c r="B2" s="14" t="s">
        <v>40</v>
      </c>
      <c r="C2" s="14">
        <v>2</v>
      </c>
      <c r="D2" s="9" t="s">
        <v>40</v>
      </c>
      <c r="E2" s="9">
        <v>1</v>
      </c>
      <c r="F2" s="2">
        <v>3</v>
      </c>
    </row>
    <row r="3" spans="1:6" x14ac:dyDescent="0.35">
      <c r="A3" s="14" t="s">
        <v>18</v>
      </c>
      <c r="B3" s="14" t="s">
        <v>40</v>
      </c>
      <c r="C3" s="14">
        <v>2</v>
      </c>
      <c r="D3" s="14" t="s">
        <v>41</v>
      </c>
      <c r="E3" s="14">
        <v>2</v>
      </c>
      <c r="F3" s="2">
        <v>4</v>
      </c>
    </row>
    <row r="4" spans="1:6" x14ac:dyDescent="0.35">
      <c r="A4" s="14" t="s">
        <v>15</v>
      </c>
      <c r="B4" s="14" t="s">
        <v>40</v>
      </c>
      <c r="C4" s="14">
        <v>2</v>
      </c>
      <c r="D4" s="14" t="s">
        <v>40</v>
      </c>
      <c r="E4" s="14">
        <v>1</v>
      </c>
      <c r="F4" s="2">
        <v>3</v>
      </c>
    </row>
    <row r="5" spans="1:6" x14ac:dyDescent="0.35">
      <c r="A5" s="14" t="s">
        <v>6</v>
      </c>
      <c r="B5" s="14" t="s">
        <v>41</v>
      </c>
      <c r="C5" s="14">
        <v>3</v>
      </c>
      <c r="D5" s="14" t="s">
        <v>41</v>
      </c>
      <c r="E5" s="14">
        <v>2</v>
      </c>
      <c r="F5" s="2">
        <v>5</v>
      </c>
    </row>
    <row r="6" spans="1:6" x14ac:dyDescent="0.35">
      <c r="A6" s="14" t="s">
        <v>13</v>
      </c>
      <c r="B6" s="14" t="s">
        <v>40</v>
      </c>
      <c r="C6" s="14">
        <v>2</v>
      </c>
      <c r="D6" s="14" t="s">
        <v>41</v>
      </c>
      <c r="E6" s="14">
        <v>2</v>
      </c>
      <c r="F6" s="2">
        <v>4</v>
      </c>
    </row>
    <row r="7" spans="1:6" x14ac:dyDescent="0.35">
      <c r="A7" s="2" t="s">
        <v>33</v>
      </c>
      <c r="B7" s="9" t="s">
        <v>41</v>
      </c>
      <c r="C7" s="14">
        <v>3</v>
      </c>
      <c r="D7" s="14"/>
      <c r="E7" s="14"/>
      <c r="F7" s="2">
        <v>3</v>
      </c>
    </row>
    <row r="8" spans="1:6" x14ac:dyDescent="0.35">
      <c r="A8" s="14" t="s">
        <v>12</v>
      </c>
      <c r="B8" s="15" t="s">
        <v>41</v>
      </c>
      <c r="C8" s="14">
        <v>3</v>
      </c>
      <c r="D8" s="14" t="s">
        <v>41</v>
      </c>
      <c r="E8" s="14">
        <v>2</v>
      </c>
      <c r="F8" s="2">
        <v>5</v>
      </c>
    </row>
    <row r="9" spans="1:6" x14ac:dyDescent="0.35">
      <c r="A9" s="14" t="s">
        <v>1</v>
      </c>
      <c r="B9" s="14" t="s">
        <v>41</v>
      </c>
      <c r="C9" s="14">
        <v>3</v>
      </c>
      <c r="D9" s="14" t="s">
        <v>41</v>
      </c>
      <c r="E9" s="14">
        <v>2</v>
      </c>
      <c r="F9" s="2">
        <v>5</v>
      </c>
    </row>
    <row r="10" spans="1:6" x14ac:dyDescent="0.35">
      <c r="A10" s="14" t="s">
        <v>8</v>
      </c>
      <c r="B10" s="14" t="s">
        <v>42</v>
      </c>
      <c r="C10" s="14">
        <v>1</v>
      </c>
      <c r="D10" s="14" t="s">
        <v>41</v>
      </c>
      <c r="E10" s="14">
        <v>2</v>
      </c>
      <c r="F10" s="2">
        <v>3</v>
      </c>
    </row>
    <row r="11" spans="1:6" x14ac:dyDescent="0.35">
      <c r="A11" s="14" t="s">
        <v>4</v>
      </c>
      <c r="B11" s="14" t="s">
        <v>42</v>
      </c>
      <c r="C11" s="14">
        <v>1</v>
      </c>
      <c r="D11" s="14" t="s">
        <v>40</v>
      </c>
      <c r="E11" s="14">
        <v>1</v>
      </c>
      <c r="F11" s="2">
        <v>2</v>
      </c>
    </row>
    <row r="12" spans="1:6" x14ac:dyDescent="0.35">
      <c r="A12" s="14" t="s">
        <v>5</v>
      </c>
      <c r="B12" s="14" t="s">
        <v>40</v>
      </c>
      <c r="C12" s="14">
        <v>2</v>
      </c>
      <c r="D12" s="14" t="s">
        <v>41</v>
      </c>
      <c r="E12" s="14">
        <v>2</v>
      </c>
      <c r="F12" s="2">
        <v>4</v>
      </c>
    </row>
    <row r="13" spans="1:6" x14ac:dyDescent="0.35">
      <c r="A13" s="14" t="s">
        <v>10</v>
      </c>
      <c r="B13" s="14" t="s">
        <v>41</v>
      </c>
      <c r="C13" s="14">
        <v>3</v>
      </c>
      <c r="D13" s="14" t="s">
        <v>41</v>
      </c>
      <c r="E13" s="14">
        <v>2</v>
      </c>
      <c r="F13" s="2">
        <v>5</v>
      </c>
    </row>
    <row r="14" spans="1:6" x14ac:dyDescent="0.35">
      <c r="A14" s="14" t="s">
        <v>7</v>
      </c>
      <c r="B14" s="14" t="s">
        <v>40</v>
      </c>
      <c r="C14" s="14">
        <v>2</v>
      </c>
      <c r="D14" s="14" t="s">
        <v>40</v>
      </c>
      <c r="E14" s="14">
        <v>1</v>
      </c>
      <c r="F14" s="2">
        <v>3</v>
      </c>
    </row>
    <row r="15" spans="1:6" x14ac:dyDescent="0.35">
      <c r="A15" s="14" t="s">
        <v>27</v>
      </c>
      <c r="B15" s="14" t="s">
        <v>40</v>
      </c>
      <c r="C15" s="14">
        <v>2</v>
      </c>
      <c r="D15" s="14" t="s">
        <v>41</v>
      </c>
      <c r="E15" s="14">
        <v>2</v>
      </c>
      <c r="F15" s="2">
        <v>4</v>
      </c>
    </row>
    <row r="16" spans="1:6" x14ac:dyDescent="0.35">
      <c r="A16" s="14" t="s">
        <v>3</v>
      </c>
      <c r="B16" s="14" t="s">
        <v>233</v>
      </c>
      <c r="C16" s="14">
        <v>3</v>
      </c>
      <c r="D16" s="14" t="s">
        <v>41</v>
      </c>
      <c r="E16" s="14">
        <v>2</v>
      </c>
      <c r="F16" s="2">
        <v>5</v>
      </c>
    </row>
    <row r="17" spans="1:6" x14ac:dyDescent="0.35">
      <c r="A17" s="14" t="s">
        <v>0</v>
      </c>
      <c r="B17" s="14" t="s">
        <v>42</v>
      </c>
      <c r="C17" s="14">
        <v>1</v>
      </c>
      <c r="D17" s="14" t="s">
        <v>40</v>
      </c>
      <c r="E17" s="14">
        <v>1</v>
      </c>
      <c r="F17" s="2">
        <v>2</v>
      </c>
    </row>
    <row r="18" spans="1:6" x14ac:dyDescent="0.35">
      <c r="A18" s="14" t="s">
        <v>17</v>
      </c>
      <c r="B18" s="14" t="s">
        <v>41</v>
      </c>
      <c r="C18" s="14">
        <v>3</v>
      </c>
      <c r="D18" s="14" t="s">
        <v>41</v>
      </c>
      <c r="E18" s="14">
        <v>2</v>
      </c>
      <c r="F18" s="2">
        <v>5</v>
      </c>
    </row>
    <row r="19" spans="1:6" x14ac:dyDescent="0.35">
      <c r="A19" s="14" t="s">
        <v>16</v>
      </c>
      <c r="B19" s="14" t="s">
        <v>40</v>
      </c>
      <c r="C19" s="14">
        <v>2</v>
      </c>
      <c r="D19" s="14" t="s">
        <v>41</v>
      </c>
      <c r="E19" s="14">
        <v>2</v>
      </c>
      <c r="F19" s="2">
        <v>4</v>
      </c>
    </row>
    <row r="20" spans="1:6" x14ac:dyDescent="0.35">
      <c r="A20" s="14" t="s">
        <v>9</v>
      </c>
      <c r="B20" s="14" t="s">
        <v>41</v>
      </c>
      <c r="C20" s="14">
        <v>3</v>
      </c>
      <c r="D20" s="14" t="s">
        <v>41</v>
      </c>
      <c r="E20" s="14">
        <v>2</v>
      </c>
      <c r="F20" s="2">
        <v>5</v>
      </c>
    </row>
    <row r="21" spans="1:6" x14ac:dyDescent="0.35">
      <c r="A21" s="14" t="s">
        <v>2</v>
      </c>
      <c r="B21" s="14" t="s">
        <v>40</v>
      </c>
      <c r="C21" s="14">
        <v>2</v>
      </c>
      <c r="D21" s="14" t="s">
        <v>41</v>
      </c>
      <c r="E21" s="14">
        <v>2</v>
      </c>
      <c r="F21" s="2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5F3A6-DCB2-424E-B669-97A220AAEA4B}">
  <dimension ref="A1:I9"/>
  <sheetViews>
    <sheetView tabSelected="1" workbookViewId="0">
      <selection activeCell="P17" sqref="P17"/>
    </sheetView>
  </sheetViews>
  <sheetFormatPr defaultColWidth="10.6640625" defaultRowHeight="15.5" x14ac:dyDescent="0.35"/>
  <cols>
    <col min="1" max="1" width="20.33203125" bestFit="1" customWidth="1"/>
    <col min="2" max="3" width="12.6640625" bestFit="1" customWidth="1"/>
    <col min="4" max="5" width="13.5" bestFit="1" customWidth="1"/>
    <col min="6" max="7" width="12.83203125" bestFit="1" customWidth="1"/>
    <col min="8" max="9" width="13.6640625" bestFit="1" customWidth="1"/>
  </cols>
  <sheetData>
    <row r="1" spans="1:9" x14ac:dyDescent="0.35">
      <c r="A1" t="s">
        <v>227</v>
      </c>
    </row>
    <row r="2" spans="1:9" x14ac:dyDescent="0.35">
      <c r="A2" s="2"/>
      <c r="B2" s="2" t="s">
        <v>254</v>
      </c>
      <c r="C2" s="2" t="s">
        <v>255</v>
      </c>
      <c r="D2" s="2" t="s">
        <v>256</v>
      </c>
      <c r="E2" s="2" t="s">
        <v>257</v>
      </c>
      <c r="F2" s="58"/>
      <c r="G2" s="58"/>
      <c r="H2" s="58"/>
      <c r="I2" s="58"/>
    </row>
    <row r="3" spans="1:9" x14ac:dyDescent="0.35">
      <c r="A3" s="2" t="s">
        <v>254</v>
      </c>
      <c r="B3" s="2">
        <v>1</v>
      </c>
      <c r="C3" s="2"/>
      <c r="D3" s="2"/>
      <c r="E3" s="2"/>
      <c r="F3" s="58"/>
      <c r="G3" s="58"/>
      <c r="H3" s="58"/>
      <c r="I3" s="58"/>
    </row>
    <row r="4" spans="1:9" x14ac:dyDescent="0.35">
      <c r="A4" s="2" t="s">
        <v>255</v>
      </c>
      <c r="B4" s="2">
        <v>0.88419999999999999</v>
      </c>
      <c r="C4" s="2">
        <v>1</v>
      </c>
      <c r="D4" s="2"/>
      <c r="E4" s="2"/>
      <c r="F4" s="58"/>
      <c r="G4" s="58"/>
      <c r="H4" s="58"/>
      <c r="I4" s="58"/>
    </row>
    <row r="5" spans="1:9" x14ac:dyDescent="0.35">
      <c r="A5" s="2" t="s">
        <v>256</v>
      </c>
      <c r="B5" s="2">
        <v>0.71399999999999997</v>
      </c>
      <c r="C5" s="2">
        <v>0.5474</v>
      </c>
      <c r="D5" s="2">
        <v>1</v>
      </c>
      <c r="E5" s="2"/>
      <c r="F5" s="58"/>
      <c r="G5" s="58"/>
      <c r="H5" s="58"/>
      <c r="I5" s="58"/>
    </row>
    <row r="6" spans="1:9" x14ac:dyDescent="0.35">
      <c r="A6" s="2" t="s">
        <v>257</v>
      </c>
      <c r="B6" s="2">
        <v>0.65959999999999996</v>
      </c>
      <c r="C6" s="38">
        <v>0.57540000000000002</v>
      </c>
      <c r="D6" s="2">
        <v>0.9526</v>
      </c>
      <c r="E6" s="2">
        <v>1</v>
      </c>
      <c r="F6" s="58"/>
      <c r="G6" s="58"/>
      <c r="H6" s="58"/>
      <c r="I6" s="58"/>
    </row>
    <row r="7" spans="1:9" x14ac:dyDescent="0.35">
      <c r="A7" s="58"/>
      <c r="B7" s="58"/>
      <c r="C7" s="58"/>
      <c r="D7" s="58"/>
      <c r="E7" s="58"/>
      <c r="F7" s="58"/>
      <c r="G7" s="58"/>
      <c r="H7" s="58"/>
      <c r="I7" s="58"/>
    </row>
    <row r="8" spans="1:9" x14ac:dyDescent="0.35">
      <c r="A8" s="58"/>
      <c r="B8" s="58"/>
      <c r="C8" s="58"/>
      <c r="D8" s="58"/>
      <c r="E8" s="58"/>
      <c r="F8" s="58"/>
      <c r="G8" s="58"/>
      <c r="H8" s="58"/>
      <c r="I8" s="58"/>
    </row>
    <row r="9" spans="1:9" x14ac:dyDescent="0.35">
      <c r="A9" s="58"/>
      <c r="B9" s="58"/>
      <c r="C9" s="58"/>
      <c r="D9" s="58"/>
      <c r="E9" s="58"/>
      <c r="F9" s="58"/>
      <c r="G9" s="58"/>
      <c r="H9" s="58"/>
      <c r="I9" s="5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7E3F1-5B81-5148-A90B-C496CBF296FC}">
  <dimension ref="A1:L20"/>
  <sheetViews>
    <sheetView tabSelected="1" workbookViewId="0">
      <selection activeCell="P17" sqref="P17"/>
    </sheetView>
  </sheetViews>
  <sheetFormatPr defaultColWidth="10.6640625" defaultRowHeight="15.5" x14ac:dyDescent="0.35"/>
  <cols>
    <col min="6" max="6" width="17.33203125" bestFit="1" customWidth="1"/>
    <col min="7" max="7" width="14.33203125" bestFit="1" customWidth="1"/>
  </cols>
  <sheetData>
    <row r="1" spans="1:12" x14ac:dyDescent="0.35">
      <c r="A1" t="s">
        <v>230</v>
      </c>
      <c r="F1" s="61" t="s">
        <v>250</v>
      </c>
    </row>
    <row r="2" spans="1:12" x14ac:dyDescent="0.35">
      <c r="A2" t="s">
        <v>228</v>
      </c>
      <c r="F2" s="2" t="s">
        <v>234</v>
      </c>
      <c r="G2" s="2" t="s">
        <v>235</v>
      </c>
      <c r="H2" s="2" t="s">
        <v>246</v>
      </c>
    </row>
    <row r="3" spans="1:12" x14ac:dyDescent="0.35">
      <c r="A3" t="s">
        <v>242</v>
      </c>
      <c r="F3" s="2" t="s">
        <v>239</v>
      </c>
      <c r="G3" s="2">
        <v>-0.85</v>
      </c>
      <c r="H3" s="2">
        <v>0.27739999999999998</v>
      </c>
    </row>
    <row r="4" spans="1:12" x14ac:dyDescent="0.35">
      <c r="A4" t="s">
        <v>243</v>
      </c>
      <c r="F4" s="2" t="s">
        <v>241</v>
      </c>
      <c r="G4" s="2">
        <v>0.79530000000000001</v>
      </c>
      <c r="H4" s="2">
        <v>0.3674</v>
      </c>
    </row>
    <row r="5" spans="1:12" x14ac:dyDescent="0.35">
      <c r="A5" t="s">
        <v>244</v>
      </c>
      <c r="F5" s="2" t="s">
        <v>236</v>
      </c>
      <c r="G5" s="2">
        <v>0.67569999999999997</v>
      </c>
      <c r="H5" s="2">
        <v>0.54339999999999999</v>
      </c>
    </row>
    <row r="6" spans="1:12" x14ac:dyDescent="0.35">
      <c r="A6" t="s">
        <v>231</v>
      </c>
      <c r="F6" s="2" t="s">
        <v>237</v>
      </c>
      <c r="G6" s="2">
        <v>-0.67249999999999999</v>
      </c>
      <c r="H6" s="2">
        <v>0.54769999999999996</v>
      </c>
    </row>
    <row r="7" spans="1:12" x14ac:dyDescent="0.35">
      <c r="A7" t="s">
        <v>229</v>
      </c>
      <c r="F7" s="2" t="s">
        <v>238</v>
      </c>
      <c r="G7" s="2">
        <v>0.40150000000000002</v>
      </c>
      <c r="H7" s="2">
        <v>0.83879999999999999</v>
      </c>
    </row>
    <row r="8" spans="1:12" x14ac:dyDescent="0.35">
      <c r="A8" t="s">
        <v>229</v>
      </c>
      <c r="F8" s="2" t="s">
        <v>240</v>
      </c>
      <c r="G8" s="2">
        <v>0.25090000000000001</v>
      </c>
      <c r="H8" s="2">
        <v>0.93710000000000004</v>
      </c>
    </row>
    <row r="9" spans="1:12" x14ac:dyDescent="0.35">
      <c r="A9" t="s">
        <v>232</v>
      </c>
      <c r="F9" s="2" t="s">
        <v>249</v>
      </c>
      <c r="G9" s="2">
        <v>-0.1578</v>
      </c>
      <c r="H9" s="2">
        <v>0.97509999999999997</v>
      </c>
    </row>
    <row r="10" spans="1:12" x14ac:dyDescent="0.35">
      <c r="A10" t="s">
        <v>245</v>
      </c>
      <c r="F10" s="2" t="s">
        <v>258</v>
      </c>
      <c r="G10" s="2">
        <v>-0.10829999999999999</v>
      </c>
      <c r="H10" s="2">
        <v>0.98829999999999996</v>
      </c>
    </row>
    <row r="13" spans="1:12" x14ac:dyDescent="0.35">
      <c r="F13" s="62" t="s">
        <v>253</v>
      </c>
      <c r="G13" s="2" t="s">
        <v>252</v>
      </c>
      <c r="H13" s="2" t="s">
        <v>251</v>
      </c>
    </row>
    <row r="14" spans="1:12" x14ac:dyDescent="0.35">
      <c r="F14" s="2" t="s">
        <v>21</v>
      </c>
      <c r="G14" s="7">
        <f>SUM(G4:G5)</f>
        <v>1.4710000000000001</v>
      </c>
      <c r="H14" s="8">
        <f>G14/G$18*100</f>
        <v>37.602249488752562</v>
      </c>
      <c r="J14" s="58"/>
      <c r="K14" s="58"/>
      <c r="L14" s="58"/>
    </row>
    <row r="15" spans="1:12" x14ac:dyDescent="0.35">
      <c r="F15" s="33" t="s">
        <v>247</v>
      </c>
      <c r="G15" s="7">
        <f>SUM(-G6,G7,-G9,-G10)</f>
        <v>1.3401000000000001</v>
      </c>
      <c r="H15" s="8">
        <f>G15/G$18*100</f>
        <v>34.25613496932516</v>
      </c>
      <c r="I15" s="58"/>
      <c r="J15" s="58"/>
      <c r="K15" s="58"/>
      <c r="L15" s="58"/>
    </row>
    <row r="16" spans="1:12" x14ac:dyDescent="0.35">
      <c r="F16" s="33" t="s">
        <v>248</v>
      </c>
      <c r="G16" s="7">
        <f>SUM(-G3,G8)</f>
        <v>1.1009</v>
      </c>
      <c r="H16" s="8">
        <f>G16/G$18*100</f>
        <v>28.141615541922288</v>
      </c>
      <c r="I16" s="58"/>
      <c r="J16" s="59"/>
      <c r="K16" s="58"/>
      <c r="L16" s="58"/>
    </row>
    <row r="17" spans="6:12" x14ac:dyDescent="0.35">
      <c r="F17" s="2"/>
      <c r="G17" s="2"/>
      <c r="H17" s="2"/>
      <c r="I17" s="60"/>
      <c r="J17" s="58"/>
      <c r="K17" s="58"/>
      <c r="L17" s="58"/>
    </row>
    <row r="18" spans="6:12" x14ac:dyDescent="0.35">
      <c r="F18" s="33" t="s">
        <v>26</v>
      </c>
      <c r="G18" s="7">
        <f>SUM(G14:G16)</f>
        <v>3.9119999999999999</v>
      </c>
      <c r="H18" s="2"/>
      <c r="I18" s="58"/>
      <c r="J18" s="58"/>
      <c r="K18" s="58"/>
      <c r="L18" s="58"/>
    </row>
    <row r="19" spans="6:12" x14ac:dyDescent="0.35">
      <c r="I19" s="58"/>
      <c r="J19" s="58"/>
      <c r="K19" s="58"/>
      <c r="L19" s="58"/>
    </row>
    <row r="20" spans="6:12" x14ac:dyDescent="0.35">
      <c r="F20" s="58"/>
      <c r="G20" s="58"/>
      <c r="H20" s="58"/>
      <c r="I20" s="58"/>
      <c r="J20" s="58"/>
      <c r="K20" s="58"/>
      <c r="L20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2566-C94D-4F42-8A7E-CC61E674D401}">
  <dimension ref="A1:E24"/>
  <sheetViews>
    <sheetView tabSelected="1" workbookViewId="0">
      <selection activeCell="P17" sqref="P17"/>
    </sheetView>
  </sheetViews>
  <sheetFormatPr defaultColWidth="10.6640625" defaultRowHeight="15.5" x14ac:dyDescent="0.35"/>
  <cols>
    <col min="2" max="5" width="11.6640625" bestFit="1" customWidth="1"/>
  </cols>
  <sheetData>
    <row r="1" spans="1:5" x14ac:dyDescent="0.35">
      <c r="A1" s="2" t="s">
        <v>31</v>
      </c>
      <c r="B1" s="2" t="s">
        <v>21</v>
      </c>
      <c r="C1" s="2" t="s">
        <v>213</v>
      </c>
      <c r="D1" s="2" t="s">
        <v>214</v>
      </c>
      <c r="E1" s="2" t="s">
        <v>23</v>
      </c>
    </row>
    <row r="2" spans="1:5" x14ac:dyDescent="0.35">
      <c r="A2" s="2" t="s">
        <v>11</v>
      </c>
      <c r="B2" s="40">
        <v>5.5150000000000002E-4</v>
      </c>
      <c r="C2" s="40">
        <v>0.46598260000000002</v>
      </c>
      <c r="D2" s="41">
        <v>0.57989780000000002</v>
      </c>
      <c r="E2" s="41">
        <v>0.71612819999999999</v>
      </c>
    </row>
    <row r="3" spans="1:5" x14ac:dyDescent="0.35">
      <c r="A3" s="2" t="s">
        <v>18</v>
      </c>
      <c r="B3" s="41">
        <v>0.25998179999999999</v>
      </c>
      <c r="C3" s="40">
        <v>0.18148549999999999</v>
      </c>
      <c r="D3" s="40">
        <v>0.1209904</v>
      </c>
      <c r="E3" s="41">
        <v>0.55555549999999998</v>
      </c>
    </row>
    <row r="4" spans="1:5" x14ac:dyDescent="0.35">
      <c r="A4" s="2" t="s">
        <v>15</v>
      </c>
      <c r="B4" s="40">
        <v>1.08492E-2</v>
      </c>
      <c r="C4" s="40">
        <v>0.20353579999999999</v>
      </c>
      <c r="D4" s="40">
        <v>0.40707169999999998</v>
      </c>
      <c r="E4" s="41">
        <v>0.6014718</v>
      </c>
    </row>
    <row r="5" spans="1:5" x14ac:dyDescent="0.35">
      <c r="A5" s="2" t="s">
        <v>6</v>
      </c>
      <c r="B5" s="41">
        <v>0.72520110000000004</v>
      </c>
      <c r="C5" s="40">
        <v>0.46108579999999999</v>
      </c>
      <c r="D5" s="40">
        <v>0.36622149999999998</v>
      </c>
      <c r="E5" s="40">
        <v>0.3333333</v>
      </c>
    </row>
    <row r="6" spans="1:5" x14ac:dyDescent="0.35">
      <c r="A6" s="2" t="s">
        <v>13</v>
      </c>
      <c r="B6" s="40">
        <v>3.1014400000000001E-2</v>
      </c>
      <c r="C6" s="40">
        <v>0.42817080000000002</v>
      </c>
      <c r="D6" s="41">
        <v>0.57029929999999995</v>
      </c>
      <c r="E6" s="41">
        <v>0.55317819999999995</v>
      </c>
    </row>
    <row r="7" spans="1:5" x14ac:dyDescent="0.35">
      <c r="A7" s="2" t="s">
        <v>12</v>
      </c>
      <c r="B7" s="41">
        <v>0.31762390000000001</v>
      </c>
      <c r="C7" s="41">
        <v>0.63036300000000001</v>
      </c>
      <c r="D7" s="41">
        <v>0.5581197</v>
      </c>
      <c r="E7" s="40">
        <v>0.31651869999999999</v>
      </c>
    </row>
    <row r="8" spans="1:5" x14ac:dyDescent="0.35">
      <c r="A8" s="2" t="s">
        <v>1</v>
      </c>
      <c r="B8" s="41">
        <v>0.86766220000000005</v>
      </c>
      <c r="C8" s="40">
        <v>0.39043949999999999</v>
      </c>
      <c r="D8" s="40">
        <v>0.38451800000000003</v>
      </c>
      <c r="E8" s="40">
        <v>0.3115907</v>
      </c>
    </row>
    <row r="9" spans="1:5" x14ac:dyDescent="0.35">
      <c r="A9" s="2" t="s">
        <v>8</v>
      </c>
      <c r="B9" s="40">
        <v>2.6231399999999998E-2</v>
      </c>
      <c r="C9" s="41">
        <v>0.48063159999999999</v>
      </c>
      <c r="D9" s="41">
        <v>0.62177950000000004</v>
      </c>
      <c r="E9" s="40">
        <v>0.44444440000000002</v>
      </c>
    </row>
    <row r="10" spans="1:5" x14ac:dyDescent="0.35">
      <c r="A10" s="2" t="s">
        <v>4</v>
      </c>
      <c r="B10" s="40">
        <v>1.0977799999999999E-2</v>
      </c>
      <c r="C10" s="40">
        <v>0.22195319999999999</v>
      </c>
      <c r="D10" s="40">
        <v>0.44390639999999998</v>
      </c>
      <c r="E10" s="41">
        <v>0.98992119999999995</v>
      </c>
    </row>
    <row r="11" spans="1:5" x14ac:dyDescent="0.35">
      <c r="A11" s="2" t="s">
        <v>5</v>
      </c>
      <c r="B11" s="41">
        <v>0.3946635</v>
      </c>
      <c r="C11" s="41">
        <v>0.57463039999999999</v>
      </c>
      <c r="D11" s="40">
        <v>0.4766898</v>
      </c>
      <c r="E11" s="40">
        <v>0.47404540000000001</v>
      </c>
    </row>
    <row r="12" spans="1:5" x14ac:dyDescent="0.35">
      <c r="A12" s="2" t="s">
        <v>10</v>
      </c>
      <c r="B12" s="41">
        <v>0.70512819999999998</v>
      </c>
      <c r="C12" s="41">
        <v>0.47691430000000001</v>
      </c>
      <c r="D12" s="40">
        <v>0.4857419</v>
      </c>
      <c r="E12" s="40">
        <v>0.3333333</v>
      </c>
    </row>
    <row r="13" spans="1:5" x14ac:dyDescent="0.35">
      <c r="A13" s="2" t="s">
        <v>7</v>
      </c>
      <c r="B13" s="40">
        <v>0</v>
      </c>
      <c r="C13" s="41">
        <v>0.47979680000000002</v>
      </c>
      <c r="D13" s="41">
        <v>0.61799579999999998</v>
      </c>
      <c r="E13" s="41">
        <v>0.77777770000000002</v>
      </c>
    </row>
    <row r="14" spans="1:5" x14ac:dyDescent="0.35">
      <c r="A14" s="2" t="s">
        <v>14</v>
      </c>
      <c r="B14" s="41">
        <v>0.3184747</v>
      </c>
      <c r="C14" s="40">
        <v>0.37471599999999999</v>
      </c>
      <c r="D14" s="40">
        <v>0.55146589999999995</v>
      </c>
      <c r="E14" s="41">
        <v>0.53207950000000004</v>
      </c>
    </row>
    <row r="15" spans="1:5" x14ac:dyDescent="0.35">
      <c r="A15" s="2" t="s">
        <v>3</v>
      </c>
      <c r="B15" s="41">
        <v>0.47563509999999998</v>
      </c>
      <c r="C15" s="41">
        <v>0.51382609999999995</v>
      </c>
      <c r="D15" s="41">
        <v>0.64966570000000001</v>
      </c>
      <c r="E15" s="40">
        <v>0.32747670000000001</v>
      </c>
    </row>
    <row r="16" spans="1:5" x14ac:dyDescent="0.35">
      <c r="A16" s="2" t="s">
        <v>0</v>
      </c>
      <c r="B16" s="40">
        <v>4.4373200000000002E-2</v>
      </c>
      <c r="C16" s="41">
        <v>0.87178650000000002</v>
      </c>
      <c r="D16" s="41">
        <v>0.90383990000000003</v>
      </c>
      <c r="E16" s="41">
        <v>0.93546549999999995</v>
      </c>
    </row>
    <row r="17" spans="1:5" x14ac:dyDescent="0.35">
      <c r="A17" s="2" t="s">
        <v>17</v>
      </c>
      <c r="B17" s="40">
        <v>0.1189241</v>
      </c>
      <c r="C17" s="40">
        <v>0.3244261</v>
      </c>
      <c r="D17" s="40">
        <v>0.42582789999999998</v>
      </c>
      <c r="E17" s="40">
        <v>0.32481460000000001</v>
      </c>
    </row>
    <row r="18" spans="1:5" x14ac:dyDescent="0.35">
      <c r="A18" s="2" t="s">
        <v>16</v>
      </c>
      <c r="B18" s="40">
        <v>2.8327999999999999E-3</v>
      </c>
      <c r="C18" s="40">
        <v>0.45466030000000002</v>
      </c>
      <c r="D18" s="41">
        <v>0.57337210000000005</v>
      </c>
      <c r="E18" s="40">
        <v>0.5014961</v>
      </c>
    </row>
    <row r="19" spans="1:5" x14ac:dyDescent="0.35">
      <c r="A19" s="2" t="s">
        <v>9</v>
      </c>
      <c r="B19" s="41">
        <v>0.63461080000000003</v>
      </c>
      <c r="C19" s="41">
        <v>0.52127619999999997</v>
      </c>
      <c r="D19" s="40">
        <v>0.46996690000000002</v>
      </c>
      <c r="E19" s="40">
        <v>0.1965875</v>
      </c>
    </row>
    <row r="20" spans="1:5" x14ac:dyDescent="0.35">
      <c r="A20" s="2" t="s">
        <v>2</v>
      </c>
      <c r="B20" s="40">
        <v>0.2149054</v>
      </c>
      <c r="C20" s="41">
        <v>0.76876599999999995</v>
      </c>
      <c r="D20" s="41">
        <v>0.7127599</v>
      </c>
      <c r="E20" s="41">
        <v>0.53649979999999997</v>
      </c>
    </row>
    <row r="22" spans="1:5" x14ac:dyDescent="0.35">
      <c r="A22" t="s">
        <v>215</v>
      </c>
    </row>
    <row r="24" spans="1:5" x14ac:dyDescent="0.35">
      <c r="A24" t="s">
        <v>222</v>
      </c>
      <c r="B24" s="1">
        <f>MEDIAN(B2:B20)</f>
        <v>0.2149054</v>
      </c>
      <c r="C24" s="1">
        <f t="shared" ref="C24:E24" si="0">MEDIAN(C2:C20)</f>
        <v>0.46598260000000002</v>
      </c>
      <c r="D24" s="1">
        <f t="shared" si="0"/>
        <v>0.55146589999999995</v>
      </c>
      <c r="E24" s="1">
        <f t="shared" si="0"/>
        <v>0.5014961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79C1B-0F27-FC4E-B1A1-AB75AD274F49}">
  <dimension ref="A1:E5"/>
  <sheetViews>
    <sheetView tabSelected="1" workbookViewId="0">
      <selection activeCell="P17" sqref="P17"/>
    </sheetView>
  </sheetViews>
  <sheetFormatPr defaultColWidth="10.6640625" defaultRowHeight="15.5" x14ac:dyDescent="0.35"/>
  <sheetData>
    <row r="1" spans="1:5" x14ac:dyDescent="0.35">
      <c r="A1" s="2"/>
      <c r="B1" s="2" t="s">
        <v>21</v>
      </c>
      <c r="C1" s="2" t="s">
        <v>220</v>
      </c>
      <c r="D1" s="2" t="s">
        <v>221</v>
      </c>
      <c r="E1" s="2" t="s">
        <v>23</v>
      </c>
    </row>
    <row r="2" spans="1:5" x14ac:dyDescent="0.35">
      <c r="A2" s="2" t="s">
        <v>21</v>
      </c>
      <c r="B2" s="2">
        <v>1</v>
      </c>
      <c r="C2" s="2"/>
      <c r="D2" s="2"/>
      <c r="E2" s="2"/>
    </row>
    <row r="3" spans="1:5" x14ac:dyDescent="0.35">
      <c r="A3" s="2" t="s">
        <v>220</v>
      </c>
      <c r="B3" s="2">
        <v>6.2399999999999997E-2</v>
      </c>
      <c r="C3" s="2">
        <v>1</v>
      </c>
      <c r="D3" s="2"/>
      <c r="E3" s="2"/>
    </row>
    <row r="4" spans="1:5" x14ac:dyDescent="0.35">
      <c r="A4" s="2" t="s">
        <v>221</v>
      </c>
      <c r="B4" s="2">
        <v>-0.33929999999999999</v>
      </c>
      <c r="C4" s="2">
        <v>0.79690000000000005</v>
      </c>
      <c r="D4" s="2">
        <v>1</v>
      </c>
      <c r="E4" s="2"/>
    </row>
    <row r="5" spans="1:5" x14ac:dyDescent="0.35">
      <c r="A5" s="2" t="s">
        <v>23</v>
      </c>
      <c r="B5" s="2">
        <v>-0.69089999999999996</v>
      </c>
      <c r="C5" s="2">
        <v>6.3E-3</v>
      </c>
      <c r="D5" s="2">
        <v>0.31969999999999998</v>
      </c>
      <c r="E5" s="2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C625-9F51-A941-8E09-330C683EA18B}">
  <dimension ref="A1:I20"/>
  <sheetViews>
    <sheetView tabSelected="1" workbookViewId="0">
      <selection activeCell="P17" sqref="P17"/>
    </sheetView>
  </sheetViews>
  <sheetFormatPr defaultColWidth="10.6640625" defaultRowHeight="15.5" x14ac:dyDescent="0.35"/>
  <cols>
    <col min="2" max="4" width="13.6640625" bestFit="1" customWidth="1"/>
    <col min="5" max="5" width="14.6640625" bestFit="1" customWidth="1"/>
    <col min="6" max="6" width="13.6640625" bestFit="1" customWidth="1"/>
    <col min="7" max="7" width="18" bestFit="1" customWidth="1"/>
    <col min="8" max="8" width="6.6640625" bestFit="1" customWidth="1"/>
    <col min="9" max="9" width="9.33203125" bestFit="1" customWidth="1"/>
  </cols>
  <sheetData>
    <row r="1" spans="1:9" x14ac:dyDescent="0.35">
      <c r="A1" s="2" t="s">
        <v>31</v>
      </c>
      <c r="B1" s="2" t="s">
        <v>24</v>
      </c>
      <c r="C1" s="2" t="s">
        <v>29</v>
      </c>
      <c r="D1" s="2" t="s">
        <v>35</v>
      </c>
      <c r="E1" s="2" t="s">
        <v>20</v>
      </c>
      <c r="F1" s="2" t="s">
        <v>36</v>
      </c>
      <c r="G1" s="2" t="s">
        <v>37</v>
      </c>
      <c r="H1" s="2" t="s">
        <v>25</v>
      </c>
      <c r="I1" s="2" t="s">
        <v>32</v>
      </c>
    </row>
    <row r="2" spans="1:9" x14ac:dyDescent="0.35">
      <c r="A2" s="2" t="s">
        <v>11</v>
      </c>
      <c r="B2" s="7">
        <v>0</v>
      </c>
      <c r="C2" s="7">
        <v>5.1994800000000002E-3</v>
      </c>
      <c r="D2" s="7">
        <v>1.0900000000000001</v>
      </c>
      <c r="E2" s="7">
        <v>4.95</v>
      </c>
      <c r="F2" s="7">
        <v>0</v>
      </c>
      <c r="G2" s="8">
        <v>100</v>
      </c>
      <c r="H2" s="8">
        <v>3</v>
      </c>
      <c r="I2" s="7">
        <v>1.4327400000000001E-2</v>
      </c>
    </row>
    <row r="3" spans="1:9" x14ac:dyDescent="0.35">
      <c r="A3" s="2" t="s">
        <v>18</v>
      </c>
      <c r="B3" s="7">
        <v>0.12</v>
      </c>
      <c r="C3" s="7">
        <v>1.5416711999999999</v>
      </c>
      <c r="D3" s="7">
        <v>3.79</v>
      </c>
      <c r="E3" s="7">
        <v>9.2100000000000009</v>
      </c>
      <c r="F3" s="7">
        <v>0</v>
      </c>
      <c r="G3" s="8">
        <v>62.140799000000001</v>
      </c>
      <c r="H3" s="8">
        <v>4</v>
      </c>
      <c r="I3" s="7">
        <v>0</v>
      </c>
    </row>
    <row r="4" spans="1:9" x14ac:dyDescent="0.35">
      <c r="A4" s="2" t="s">
        <v>15</v>
      </c>
      <c r="B4" s="7">
        <v>0</v>
      </c>
      <c r="C4" s="7">
        <v>9.1893130000000003E-2</v>
      </c>
      <c r="D4" s="7">
        <v>1.07</v>
      </c>
      <c r="E4" s="7">
        <v>0</v>
      </c>
      <c r="F4" s="7">
        <v>0</v>
      </c>
      <c r="G4" s="8">
        <v>0</v>
      </c>
      <c r="H4" s="8">
        <v>3</v>
      </c>
      <c r="I4" s="7">
        <v>4.097365E-2</v>
      </c>
    </row>
    <row r="5" spans="1:9" x14ac:dyDescent="0.35">
      <c r="A5" s="2" t="s">
        <v>6</v>
      </c>
      <c r="B5" s="7">
        <v>0.73</v>
      </c>
      <c r="C5" s="7">
        <v>2.1662853000000002</v>
      </c>
      <c r="D5" s="7">
        <v>3.2</v>
      </c>
      <c r="E5" s="7">
        <v>10.25</v>
      </c>
      <c r="F5" s="7">
        <v>0.97</v>
      </c>
      <c r="G5" s="8">
        <v>55.154431000000002</v>
      </c>
      <c r="H5" s="8">
        <v>5</v>
      </c>
      <c r="I5" s="7">
        <v>0</v>
      </c>
    </row>
    <row r="6" spans="1:9" x14ac:dyDescent="0.35">
      <c r="A6" s="2" t="s">
        <v>13</v>
      </c>
      <c r="B6" s="7">
        <v>0.02</v>
      </c>
      <c r="C6" s="7">
        <v>0.15372605</v>
      </c>
      <c r="D6" s="7">
        <v>0.94</v>
      </c>
      <c r="E6" s="7">
        <v>8.49</v>
      </c>
      <c r="F6" s="7">
        <v>0</v>
      </c>
      <c r="G6" s="8">
        <v>76.180491000000004</v>
      </c>
      <c r="H6" s="8">
        <v>4</v>
      </c>
      <c r="I6" s="7">
        <v>5.5248999999999999E-4</v>
      </c>
    </row>
    <row r="7" spans="1:9" x14ac:dyDescent="0.35">
      <c r="A7" s="2" t="s">
        <v>12</v>
      </c>
      <c r="B7" s="7">
        <v>0.22</v>
      </c>
      <c r="C7" s="7">
        <v>1.4872827</v>
      </c>
      <c r="D7" s="7">
        <v>2.41</v>
      </c>
      <c r="E7" s="7">
        <v>23.2</v>
      </c>
      <c r="F7" s="7">
        <v>0.97</v>
      </c>
      <c r="G7" s="8">
        <v>85.107597999999996</v>
      </c>
      <c r="H7" s="8">
        <v>5</v>
      </c>
      <c r="I7" s="7">
        <v>3.9077299999999999E-3</v>
      </c>
    </row>
    <row r="8" spans="1:9" x14ac:dyDescent="0.35">
      <c r="A8" s="2" t="s">
        <v>1</v>
      </c>
      <c r="B8" s="7">
        <v>0.78</v>
      </c>
      <c r="C8" s="7">
        <v>3.0957900999999999</v>
      </c>
      <c r="D8" s="7">
        <v>2.5499999999999998</v>
      </c>
      <c r="E8" s="7">
        <v>25.35</v>
      </c>
      <c r="F8" s="7">
        <v>0</v>
      </c>
      <c r="G8" s="8">
        <v>90.133717000000004</v>
      </c>
      <c r="H8" s="8">
        <v>5</v>
      </c>
      <c r="I8" s="7">
        <v>5.0530000000000002E-3</v>
      </c>
    </row>
    <row r="9" spans="1:9" x14ac:dyDescent="0.35">
      <c r="A9" s="2" t="s">
        <v>8</v>
      </c>
      <c r="B9" s="7"/>
      <c r="C9" s="7">
        <v>0.11097404</v>
      </c>
      <c r="D9" s="7">
        <v>0.77</v>
      </c>
      <c r="E9" s="7">
        <v>1.63</v>
      </c>
      <c r="F9" s="7">
        <v>0</v>
      </c>
      <c r="G9" s="8">
        <v>100</v>
      </c>
      <c r="H9" s="8">
        <v>3</v>
      </c>
      <c r="I9" s="7">
        <v>7.7466939999999998E-2</v>
      </c>
    </row>
    <row r="10" spans="1:9" x14ac:dyDescent="0.35">
      <c r="A10" s="2" t="s">
        <v>4</v>
      </c>
      <c r="B10" s="7"/>
      <c r="C10" s="7">
        <v>4.6766490000000001E-2</v>
      </c>
      <c r="D10" s="7">
        <v>0.82</v>
      </c>
      <c r="E10" s="7">
        <v>0</v>
      </c>
      <c r="F10" s="7">
        <v>0</v>
      </c>
      <c r="G10" s="8">
        <v>0</v>
      </c>
      <c r="H10" s="8">
        <v>2</v>
      </c>
      <c r="I10" s="7">
        <v>2.34234E-3</v>
      </c>
    </row>
    <row r="11" spans="1:9" x14ac:dyDescent="0.35">
      <c r="A11" s="2" t="s">
        <v>5</v>
      </c>
      <c r="B11" s="7">
        <v>0.4</v>
      </c>
      <c r="C11" s="7">
        <v>1.1644680000000001</v>
      </c>
      <c r="D11" s="7">
        <v>2.85</v>
      </c>
      <c r="E11" s="7">
        <v>13.79</v>
      </c>
      <c r="F11" s="7">
        <v>0.95</v>
      </c>
      <c r="G11" s="8">
        <v>88.544300000000007</v>
      </c>
      <c r="H11" s="8">
        <v>4</v>
      </c>
      <c r="I11" s="7">
        <v>1.894301E-2</v>
      </c>
    </row>
    <row r="12" spans="1:9" x14ac:dyDescent="0.35">
      <c r="A12" s="2" t="s">
        <v>10</v>
      </c>
      <c r="B12" s="7">
        <v>0.32</v>
      </c>
      <c r="C12" s="7">
        <v>4.2099010000000003</v>
      </c>
      <c r="D12" s="7">
        <v>2.11</v>
      </c>
      <c r="E12" s="7">
        <v>12.4</v>
      </c>
      <c r="F12" s="7">
        <v>0.65</v>
      </c>
      <c r="G12" s="8">
        <v>59.978228000000001</v>
      </c>
      <c r="H12" s="8">
        <v>5</v>
      </c>
      <c r="I12" s="7">
        <v>0</v>
      </c>
    </row>
    <row r="13" spans="1:9" x14ac:dyDescent="0.35">
      <c r="A13" s="2" t="s">
        <v>7</v>
      </c>
      <c r="B13" s="7">
        <v>0</v>
      </c>
      <c r="C13" s="7">
        <v>5.5698E-4</v>
      </c>
      <c r="D13" s="7">
        <v>0.8</v>
      </c>
      <c r="E13" s="7">
        <v>2.1800000000000002</v>
      </c>
      <c r="F13" s="7">
        <v>0</v>
      </c>
      <c r="G13" s="8">
        <v>100</v>
      </c>
      <c r="H13" s="8">
        <v>3</v>
      </c>
      <c r="I13" s="7">
        <v>0</v>
      </c>
    </row>
    <row r="14" spans="1:9" x14ac:dyDescent="0.35">
      <c r="A14" s="2" t="s">
        <v>14</v>
      </c>
      <c r="B14" s="7">
        <v>0</v>
      </c>
      <c r="C14" s="7">
        <v>2.6816963</v>
      </c>
      <c r="D14" s="7">
        <v>0.77</v>
      </c>
      <c r="E14" s="7">
        <v>2.91</v>
      </c>
      <c r="F14" s="7">
        <v>0</v>
      </c>
      <c r="G14" s="8">
        <v>56.090373</v>
      </c>
      <c r="H14" s="8">
        <v>4</v>
      </c>
      <c r="I14" s="7">
        <v>5.4558599999999999E-3</v>
      </c>
    </row>
    <row r="15" spans="1:9" x14ac:dyDescent="0.35">
      <c r="A15" s="2" t="s">
        <v>3</v>
      </c>
      <c r="B15" s="7">
        <v>0.66</v>
      </c>
      <c r="C15" s="7">
        <v>0.44302783000000001</v>
      </c>
      <c r="D15" s="7">
        <v>0.71</v>
      </c>
      <c r="E15" s="7">
        <v>21.67</v>
      </c>
      <c r="F15" s="7">
        <v>0</v>
      </c>
      <c r="G15" s="8">
        <v>88.8</v>
      </c>
      <c r="H15" s="8">
        <v>5</v>
      </c>
      <c r="I15" s="7">
        <v>1.3610899999999999E-3</v>
      </c>
    </row>
    <row r="16" spans="1:9" x14ac:dyDescent="0.35">
      <c r="A16" s="2" t="s">
        <v>0</v>
      </c>
      <c r="B16" s="7">
        <v>0</v>
      </c>
      <c r="C16" s="7">
        <v>0.37412100999999998</v>
      </c>
      <c r="D16" s="7">
        <v>0.45</v>
      </c>
      <c r="E16" s="7" t="s">
        <v>212</v>
      </c>
      <c r="F16" s="7">
        <v>0.6</v>
      </c>
      <c r="G16" s="8">
        <v>100</v>
      </c>
      <c r="H16" s="8">
        <v>2</v>
      </c>
      <c r="I16" s="7">
        <v>1.499787E-2</v>
      </c>
    </row>
    <row r="17" spans="1:9" x14ac:dyDescent="0.35">
      <c r="A17" s="2" t="s">
        <v>17</v>
      </c>
      <c r="B17" s="7">
        <v>0.17</v>
      </c>
      <c r="C17" s="7">
        <v>8.4321010000000002E-2</v>
      </c>
      <c r="D17" s="7">
        <v>1.69</v>
      </c>
      <c r="E17" s="7">
        <v>2.0099999999999998</v>
      </c>
      <c r="F17" s="7">
        <v>0</v>
      </c>
      <c r="G17" s="8">
        <v>64.623740999999995</v>
      </c>
      <c r="H17" s="8">
        <v>5</v>
      </c>
      <c r="I17" s="7">
        <v>1.9797600000000001E-3</v>
      </c>
    </row>
    <row r="18" spans="1:9" x14ac:dyDescent="0.35">
      <c r="A18" s="2" t="s">
        <v>16</v>
      </c>
      <c r="B18" s="7">
        <v>0</v>
      </c>
      <c r="C18" s="7">
        <v>2.4405779999999998E-2</v>
      </c>
      <c r="D18" s="7">
        <v>1.08</v>
      </c>
      <c r="E18" s="7">
        <v>0.69</v>
      </c>
      <c r="F18" s="7">
        <v>0</v>
      </c>
      <c r="G18" s="8">
        <v>100</v>
      </c>
      <c r="H18" s="8">
        <v>4</v>
      </c>
      <c r="I18" s="7">
        <v>1.256345E-2</v>
      </c>
    </row>
    <row r="19" spans="1:9" x14ac:dyDescent="0.35">
      <c r="A19" s="2" t="s">
        <v>9</v>
      </c>
      <c r="B19" s="7">
        <v>0.46</v>
      </c>
      <c r="C19" s="7">
        <v>2.8607136999999998</v>
      </c>
      <c r="D19" s="7">
        <v>2.56</v>
      </c>
      <c r="E19" s="7">
        <v>15.89</v>
      </c>
      <c r="F19" s="7">
        <v>0.9</v>
      </c>
      <c r="G19" s="8">
        <v>60.632216999999997</v>
      </c>
      <c r="H19" s="8">
        <v>5</v>
      </c>
      <c r="I19" s="7">
        <v>3.1779830000000002E-2</v>
      </c>
    </row>
    <row r="20" spans="1:9" x14ac:dyDescent="0.35">
      <c r="A20" s="2" t="s">
        <v>2</v>
      </c>
      <c r="B20" s="7">
        <v>0.26</v>
      </c>
      <c r="C20" s="7">
        <v>0.40666405999999999</v>
      </c>
      <c r="D20" s="7">
        <v>1.78</v>
      </c>
      <c r="E20" s="7">
        <v>88.11</v>
      </c>
      <c r="F20" s="7">
        <v>0.92</v>
      </c>
      <c r="G20" s="8">
        <v>52.906754999999997</v>
      </c>
      <c r="H20" s="8">
        <v>4</v>
      </c>
      <c r="I20" s="7">
        <v>4.4285699999999997E-3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B79A-1696-D84F-9BD8-659131C2A380}">
  <dimension ref="A1:I9"/>
  <sheetViews>
    <sheetView tabSelected="1" zoomScale="60" zoomScaleNormal="60" workbookViewId="0">
      <selection activeCell="P17" sqref="P17"/>
    </sheetView>
  </sheetViews>
  <sheetFormatPr defaultColWidth="10.6640625" defaultRowHeight="15.5" x14ac:dyDescent="0.35"/>
  <cols>
    <col min="4" max="4" width="11.83203125" bestFit="1" customWidth="1"/>
  </cols>
  <sheetData>
    <row r="1" spans="1:9" x14ac:dyDescent="0.35">
      <c r="A1" s="2"/>
      <c r="B1" s="2" t="s">
        <v>24</v>
      </c>
      <c r="C1" s="2" t="s">
        <v>29</v>
      </c>
      <c r="D1" s="2" t="s">
        <v>216</v>
      </c>
      <c r="E1" s="2" t="s">
        <v>217</v>
      </c>
      <c r="F1" s="2" t="s">
        <v>218</v>
      </c>
      <c r="G1" s="2" t="s">
        <v>116</v>
      </c>
      <c r="H1" s="2" t="s">
        <v>219</v>
      </c>
      <c r="I1" s="2" t="s">
        <v>30</v>
      </c>
    </row>
    <row r="2" spans="1:9" x14ac:dyDescent="0.35">
      <c r="A2" s="2" t="s">
        <v>24</v>
      </c>
      <c r="B2" s="2">
        <v>1</v>
      </c>
      <c r="C2" s="2"/>
      <c r="D2" s="2"/>
      <c r="E2" s="2"/>
      <c r="F2" s="2"/>
      <c r="G2" s="2"/>
      <c r="H2" s="2"/>
      <c r="I2" s="2"/>
    </row>
    <row r="3" spans="1:9" x14ac:dyDescent="0.35">
      <c r="A3" s="2" t="s">
        <v>29</v>
      </c>
      <c r="B3" s="2">
        <v>0.49330000000000002</v>
      </c>
      <c r="C3" s="2">
        <v>1</v>
      </c>
      <c r="D3" s="2"/>
      <c r="E3" s="2"/>
      <c r="F3" s="2"/>
      <c r="G3" s="2"/>
      <c r="H3" s="2"/>
      <c r="I3" s="2"/>
    </row>
    <row r="4" spans="1:9" x14ac:dyDescent="0.35">
      <c r="A4" s="2" t="s">
        <v>216</v>
      </c>
      <c r="B4" s="2">
        <v>-0.48110000000000003</v>
      </c>
      <c r="C4" s="2">
        <v>-0.49309999999999998</v>
      </c>
      <c r="D4" s="2">
        <v>1</v>
      </c>
      <c r="E4" s="2"/>
      <c r="F4" s="2"/>
      <c r="G4" s="2"/>
      <c r="H4" s="2"/>
      <c r="I4" s="2"/>
    </row>
    <row r="5" spans="1:9" x14ac:dyDescent="0.35">
      <c r="A5" s="2" t="s">
        <v>217</v>
      </c>
      <c r="B5" s="2">
        <v>0.29339999999999999</v>
      </c>
      <c r="C5" s="2">
        <v>2.3699999999999999E-2</v>
      </c>
      <c r="D5" s="2">
        <v>-0.1472</v>
      </c>
      <c r="E5" s="2">
        <v>1</v>
      </c>
      <c r="F5" s="2"/>
      <c r="G5" s="2"/>
      <c r="H5" s="2"/>
      <c r="I5" s="2"/>
    </row>
    <row r="6" spans="1:9" x14ac:dyDescent="0.35">
      <c r="A6" s="2" t="s">
        <v>218</v>
      </c>
      <c r="B6" s="2">
        <v>0.41610000000000003</v>
      </c>
      <c r="C6" s="2">
        <v>0.37919999999999998</v>
      </c>
      <c r="D6" s="2">
        <v>-0.5494</v>
      </c>
      <c r="E6" s="2">
        <v>0.4758</v>
      </c>
      <c r="F6" s="2">
        <v>1</v>
      </c>
      <c r="G6" s="2"/>
      <c r="H6" s="2"/>
      <c r="I6" s="2"/>
    </row>
    <row r="7" spans="1:9" x14ac:dyDescent="0.35">
      <c r="A7" s="2" t="s">
        <v>116</v>
      </c>
      <c r="B7" s="2">
        <v>8.5300000000000001E-2</v>
      </c>
      <c r="C7" s="2">
        <v>-0.14069999999999999</v>
      </c>
      <c r="D7" s="2">
        <v>9.5799999999999996E-2</v>
      </c>
      <c r="E7" s="2">
        <v>-6.7500000000000004E-2</v>
      </c>
      <c r="F7" s="2">
        <v>-0.1129</v>
      </c>
      <c r="G7" s="2">
        <v>1</v>
      </c>
      <c r="H7" s="2"/>
      <c r="I7" s="2"/>
    </row>
    <row r="8" spans="1:9" x14ac:dyDescent="0.35">
      <c r="A8" s="2" t="s">
        <v>219</v>
      </c>
      <c r="B8" s="2">
        <v>-0.7198</v>
      </c>
      <c r="C8" s="2">
        <v>-0.5796</v>
      </c>
      <c r="D8" s="2">
        <v>0.43509999999999999</v>
      </c>
      <c r="E8" s="2">
        <v>-0.17680000000000001</v>
      </c>
      <c r="F8" s="2">
        <v>-0.40920000000000001</v>
      </c>
      <c r="G8" s="2">
        <v>-6.4799999999999996E-2</v>
      </c>
      <c r="H8" s="2">
        <v>1</v>
      </c>
      <c r="I8" s="2"/>
    </row>
    <row r="9" spans="1:9" x14ac:dyDescent="0.35">
      <c r="A9" s="2" t="s">
        <v>30</v>
      </c>
      <c r="B9" s="2">
        <v>0.1414</v>
      </c>
      <c r="C9" s="2">
        <v>9.8000000000000004E-2</v>
      </c>
      <c r="D9" s="2">
        <v>-6.6799999999999998E-2</v>
      </c>
      <c r="E9" s="2">
        <v>0.1598</v>
      </c>
      <c r="F9" s="2">
        <v>-8.7400000000000005E-2</v>
      </c>
      <c r="G9" s="2">
        <v>0.45600000000000002</v>
      </c>
      <c r="H9" s="2">
        <v>-0.32650000000000001</v>
      </c>
      <c r="I9" s="2">
        <v>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8BE14-65B3-DE48-88C7-B1E06CA630D5}">
  <dimension ref="A1:E21"/>
  <sheetViews>
    <sheetView tabSelected="1" workbookViewId="0">
      <selection activeCell="P17" sqref="P17"/>
    </sheetView>
  </sheetViews>
  <sheetFormatPr defaultColWidth="10.6640625" defaultRowHeight="15.5" x14ac:dyDescent="0.35"/>
  <cols>
    <col min="2" max="2" width="11.6640625" bestFit="1" customWidth="1"/>
    <col min="3" max="3" width="16.33203125" bestFit="1" customWidth="1"/>
    <col min="4" max="4" width="14.83203125" bestFit="1" customWidth="1"/>
    <col min="5" max="5" width="18" bestFit="1" customWidth="1"/>
  </cols>
  <sheetData>
    <row r="1" spans="1:5" x14ac:dyDescent="0.35">
      <c r="A1" s="5" t="s">
        <v>31</v>
      </c>
      <c r="B1" s="2" t="s">
        <v>35</v>
      </c>
      <c r="C1" s="2" t="s">
        <v>20</v>
      </c>
      <c r="D1" s="2" t="s">
        <v>36</v>
      </c>
      <c r="E1" s="2" t="s">
        <v>37</v>
      </c>
    </row>
    <row r="2" spans="1:5" x14ac:dyDescent="0.35">
      <c r="A2" s="6" t="s">
        <v>11</v>
      </c>
      <c r="B2" s="7">
        <v>1.0917029994926348</v>
      </c>
      <c r="C2" s="7">
        <v>4.9517355101767677</v>
      </c>
      <c r="D2" s="7">
        <v>0</v>
      </c>
      <c r="E2" s="8">
        <v>100</v>
      </c>
    </row>
    <row r="3" spans="1:5" x14ac:dyDescent="0.35">
      <c r="A3" s="6" t="s">
        <v>18</v>
      </c>
      <c r="B3" s="7">
        <v>3.7938611550403207</v>
      </c>
      <c r="C3" s="7">
        <v>9.2100125246171825</v>
      </c>
      <c r="D3" s="7">
        <v>0</v>
      </c>
      <c r="E3" s="8">
        <v>62.140799473780142</v>
      </c>
    </row>
    <row r="4" spans="1:5" x14ac:dyDescent="0.35">
      <c r="A4" s="6" t="s">
        <v>15</v>
      </c>
      <c r="B4" s="7">
        <v>1.0702412964558419</v>
      </c>
      <c r="C4" s="7">
        <v>0</v>
      </c>
      <c r="D4" s="7">
        <v>0</v>
      </c>
      <c r="E4" s="8">
        <v>0</v>
      </c>
    </row>
    <row r="5" spans="1:5" x14ac:dyDescent="0.35">
      <c r="A5" s="6" t="s">
        <v>6</v>
      </c>
      <c r="B5" s="7">
        <v>3.2034253320383086</v>
      </c>
      <c r="C5" s="7">
        <v>10.247193580592285</v>
      </c>
      <c r="D5" s="7">
        <v>0.97192939030553238</v>
      </c>
      <c r="E5" s="8">
        <v>55.154431080995472</v>
      </c>
    </row>
    <row r="6" spans="1:5" x14ac:dyDescent="0.35">
      <c r="A6" s="9" t="s">
        <v>13</v>
      </c>
      <c r="B6" s="7">
        <v>0.93504490239266891</v>
      </c>
      <c r="C6" s="7">
        <v>8.4864893012748777</v>
      </c>
      <c r="D6" s="7">
        <v>0</v>
      </c>
      <c r="E6" s="8">
        <v>76.180491065958321</v>
      </c>
    </row>
    <row r="7" spans="1:5" x14ac:dyDescent="0.35">
      <c r="A7" s="9" t="s">
        <v>33</v>
      </c>
      <c r="B7" s="7">
        <v>2.6815172257258646</v>
      </c>
      <c r="C7" s="7">
        <v>2.7938932584839215E-2</v>
      </c>
      <c r="D7" s="7">
        <v>0</v>
      </c>
      <c r="E7" s="8">
        <v>68.112604332806455</v>
      </c>
    </row>
    <row r="8" spans="1:5" x14ac:dyDescent="0.35">
      <c r="A8" s="6" t="s">
        <v>12</v>
      </c>
      <c r="B8" s="7">
        <v>2.4101007203658913</v>
      </c>
      <c r="C8" s="7">
        <v>23.200268139879583</v>
      </c>
      <c r="D8" s="7">
        <v>0.96553295974726683</v>
      </c>
      <c r="E8" s="8">
        <v>85.107597664810868</v>
      </c>
    </row>
    <row r="9" spans="1:5" x14ac:dyDescent="0.35">
      <c r="A9" s="6" t="s">
        <v>1</v>
      </c>
      <c r="B9" s="7">
        <v>2.5471211686896651</v>
      </c>
      <c r="C9" s="7">
        <v>25.351930882990459</v>
      </c>
      <c r="D9" s="7">
        <v>0</v>
      </c>
      <c r="E9" s="8">
        <v>90.13371660696923</v>
      </c>
    </row>
    <row r="10" spans="1:5" x14ac:dyDescent="0.35">
      <c r="A10" s="6" t="s">
        <v>8</v>
      </c>
      <c r="B10" s="7">
        <v>0.76938460904306905</v>
      </c>
      <c r="C10" s="7">
        <v>1.6256192854544165</v>
      </c>
      <c r="D10" s="7">
        <v>0</v>
      </c>
      <c r="E10" s="8">
        <v>100</v>
      </c>
    </row>
    <row r="11" spans="1:5" x14ac:dyDescent="0.35">
      <c r="A11" s="6" t="s">
        <v>4</v>
      </c>
      <c r="B11" s="7">
        <v>0.82378910947245609</v>
      </c>
      <c r="C11" s="7">
        <v>0</v>
      </c>
      <c r="D11" s="7">
        <v>0</v>
      </c>
      <c r="E11" s="8">
        <v>0</v>
      </c>
    </row>
    <row r="12" spans="1:5" x14ac:dyDescent="0.35">
      <c r="A12" s="6" t="s">
        <v>5</v>
      </c>
      <c r="B12" s="7">
        <v>2.8544491992686143</v>
      </c>
      <c r="C12" s="7">
        <v>13.78568531045218</v>
      </c>
      <c r="D12" s="7">
        <v>0.94841036584142457</v>
      </c>
      <c r="E12" s="8">
        <v>88.544300239354442</v>
      </c>
    </row>
    <row r="13" spans="1:5" x14ac:dyDescent="0.35">
      <c r="A13" s="6" t="s">
        <v>10</v>
      </c>
      <c r="B13" s="7">
        <v>2.1098065089536413</v>
      </c>
      <c r="C13" s="7">
        <v>12.401914518372923</v>
      </c>
      <c r="D13" s="7">
        <v>0.6450847406396879</v>
      </c>
      <c r="E13" s="8">
        <v>59.978228045872861</v>
      </c>
    </row>
    <row r="14" spans="1:5" x14ac:dyDescent="0.35">
      <c r="A14" s="6" t="s">
        <v>7</v>
      </c>
      <c r="B14" s="7">
        <v>0.80177301032429571</v>
      </c>
      <c r="C14" s="7">
        <v>2.1844153430011177</v>
      </c>
      <c r="D14" s="7">
        <v>0</v>
      </c>
      <c r="E14" s="8">
        <v>100</v>
      </c>
    </row>
    <row r="15" spans="1:5" x14ac:dyDescent="0.35">
      <c r="A15" s="6" t="s">
        <v>27</v>
      </c>
      <c r="B15" s="7">
        <v>0.76640571252203904</v>
      </c>
      <c r="C15" s="7">
        <v>2.9070031470673232</v>
      </c>
      <c r="D15" s="7">
        <v>0</v>
      </c>
      <c r="E15" s="8">
        <v>56.090373280943027</v>
      </c>
    </row>
    <row r="16" spans="1:5" x14ac:dyDescent="0.35">
      <c r="A16" s="6" t="s">
        <v>3</v>
      </c>
      <c r="B16" s="7">
        <v>0.71161191108040578</v>
      </c>
      <c r="C16" s="7">
        <v>21.670381660937618</v>
      </c>
      <c r="D16" s="7">
        <v>0</v>
      </c>
      <c r="E16" s="8">
        <v>88.8</v>
      </c>
    </row>
    <row r="17" spans="1:5" x14ac:dyDescent="0.35">
      <c r="A17" s="6" t="s">
        <v>0</v>
      </c>
      <c r="B17" s="7">
        <v>0.44847996116585281</v>
      </c>
      <c r="C17" s="7">
        <v>-0.90942835617625928</v>
      </c>
      <c r="D17" s="7">
        <v>0.59808612440191389</v>
      </c>
      <c r="E17" s="8">
        <v>100</v>
      </c>
    </row>
    <row r="18" spans="1:5" x14ac:dyDescent="0.35">
      <c r="A18" s="6" t="s">
        <v>17</v>
      </c>
      <c r="B18" s="7">
        <v>1.6908486914957526</v>
      </c>
      <c r="C18" s="7">
        <v>2.0118947417038173</v>
      </c>
      <c r="D18" s="7">
        <v>0</v>
      </c>
      <c r="E18" s="8">
        <v>64.623741328796598</v>
      </c>
    </row>
    <row r="19" spans="1:5" x14ac:dyDescent="0.35">
      <c r="A19" s="6" t="s">
        <v>16</v>
      </c>
      <c r="B19" s="7">
        <v>1.0814408432941343</v>
      </c>
      <c r="C19" s="7">
        <v>0.69125089105216531</v>
      </c>
      <c r="D19" s="7">
        <v>0</v>
      </c>
      <c r="E19" s="8">
        <v>100</v>
      </c>
    </row>
    <row r="20" spans="1:5" x14ac:dyDescent="0.35">
      <c r="A20" s="6" t="s">
        <v>9</v>
      </c>
      <c r="B20" s="7">
        <v>2.56494058226866</v>
      </c>
      <c r="C20" s="7">
        <v>15.888091412674415</v>
      </c>
      <c r="D20" s="7">
        <v>0.90496699489887888</v>
      </c>
      <c r="E20" s="8">
        <v>60.632216869645802</v>
      </c>
    </row>
    <row r="21" spans="1:5" x14ac:dyDescent="0.35">
      <c r="A21" s="6" t="s">
        <v>2</v>
      </c>
      <c r="B21" s="7">
        <v>1.7841320222432899</v>
      </c>
      <c r="C21" s="7">
        <v>88.105333634443667</v>
      </c>
      <c r="D21" s="7">
        <v>0.91871528420454418</v>
      </c>
      <c r="E21" s="8">
        <v>52.906754995935245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8BD03-3084-824B-B3D2-758AD38E89A6}">
  <dimension ref="A1:C21"/>
  <sheetViews>
    <sheetView tabSelected="1" workbookViewId="0">
      <selection activeCell="P17" sqref="P17"/>
    </sheetView>
  </sheetViews>
  <sheetFormatPr defaultColWidth="10.6640625" defaultRowHeight="15.5" x14ac:dyDescent="0.35"/>
  <cols>
    <col min="1" max="1" width="17" bestFit="1" customWidth="1"/>
  </cols>
  <sheetData>
    <row r="1" spans="1:3" x14ac:dyDescent="0.35">
      <c r="A1" s="2" t="s">
        <v>31</v>
      </c>
      <c r="B1" s="2" t="s">
        <v>34</v>
      </c>
      <c r="C1" s="2" t="s">
        <v>32</v>
      </c>
    </row>
    <row r="2" spans="1:3" x14ac:dyDescent="0.35">
      <c r="A2" s="2" t="s">
        <v>11</v>
      </c>
      <c r="B2" s="2">
        <v>3</v>
      </c>
      <c r="C2" s="3">
        <v>1.4327397875205745E-2</v>
      </c>
    </row>
    <row r="3" spans="1:3" x14ac:dyDescent="0.35">
      <c r="A3" s="2" t="s">
        <v>18</v>
      </c>
      <c r="B3" s="2">
        <v>4</v>
      </c>
      <c r="C3" s="3">
        <v>0</v>
      </c>
    </row>
    <row r="4" spans="1:3" x14ac:dyDescent="0.35">
      <c r="A4" s="2" t="s">
        <v>15</v>
      </c>
      <c r="B4" s="2">
        <v>3</v>
      </c>
      <c r="C4" s="3">
        <v>4.0973653011659894E-2</v>
      </c>
    </row>
    <row r="5" spans="1:3" x14ac:dyDescent="0.35">
      <c r="A5" s="2" t="s">
        <v>6</v>
      </c>
      <c r="B5" s="2">
        <v>5</v>
      </c>
      <c r="C5" s="3">
        <v>0</v>
      </c>
    </row>
    <row r="6" spans="1:3" x14ac:dyDescent="0.35">
      <c r="A6" s="2" t="s">
        <v>13</v>
      </c>
      <c r="B6" s="2">
        <v>4</v>
      </c>
      <c r="C6" s="3">
        <v>5.5249254710574474E-4</v>
      </c>
    </row>
    <row r="7" spans="1:3" x14ac:dyDescent="0.35">
      <c r="A7" s="2" t="s">
        <v>33</v>
      </c>
      <c r="B7" s="2">
        <v>5</v>
      </c>
      <c r="C7" s="2"/>
    </row>
    <row r="8" spans="1:3" x14ac:dyDescent="0.35">
      <c r="A8" s="2" t="s">
        <v>12</v>
      </c>
      <c r="B8" s="2">
        <v>5</v>
      </c>
      <c r="C8" s="3">
        <v>3.9077337446333403E-3</v>
      </c>
    </row>
    <row r="9" spans="1:3" x14ac:dyDescent="0.35">
      <c r="A9" s="2" t="s">
        <v>1</v>
      </c>
      <c r="B9" s="2">
        <v>5</v>
      </c>
      <c r="C9" s="3">
        <v>5.0530047537379573E-3</v>
      </c>
    </row>
    <row r="10" spans="1:3" x14ac:dyDescent="0.35">
      <c r="A10" s="2" t="s">
        <v>8</v>
      </c>
      <c r="B10" s="2">
        <v>3</v>
      </c>
      <c r="C10" s="3">
        <v>7.7466936774134146E-2</v>
      </c>
    </row>
    <row r="11" spans="1:3" x14ac:dyDescent="0.35">
      <c r="A11" s="2" t="s">
        <v>4</v>
      </c>
      <c r="B11" s="2">
        <v>2</v>
      </c>
      <c r="C11" s="3">
        <v>2.3423381945003969E-3</v>
      </c>
    </row>
    <row r="12" spans="1:3" x14ac:dyDescent="0.35">
      <c r="A12" s="2" t="s">
        <v>5</v>
      </c>
      <c r="B12" s="2">
        <v>4</v>
      </c>
      <c r="C12" s="3">
        <v>1.8943012695818322E-2</v>
      </c>
    </row>
    <row r="13" spans="1:3" x14ac:dyDescent="0.35">
      <c r="A13" s="2" t="s">
        <v>10</v>
      </c>
      <c r="B13" s="2">
        <v>5</v>
      </c>
      <c r="C13" s="3">
        <v>0</v>
      </c>
    </row>
    <row r="14" spans="1:3" x14ac:dyDescent="0.35">
      <c r="A14" s="2" t="s">
        <v>7</v>
      </c>
      <c r="B14" s="2">
        <v>3</v>
      </c>
      <c r="C14" s="3">
        <v>0</v>
      </c>
    </row>
    <row r="15" spans="1:3" x14ac:dyDescent="0.35">
      <c r="A15" s="2" t="s">
        <v>27</v>
      </c>
      <c r="B15" s="2">
        <v>4</v>
      </c>
      <c r="C15" s="3">
        <v>5.4558639026692293E-3</v>
      </c>
    </row>
    <row r="16" spans="1:3" x14ac:dyDescent="0.35">
      <c r="A16" s="2" t="s">
        <v>3</v>
      </c>
      <c r="B16" s="2">
        <v>5</v>
      </c>
      <c r="C16" s="3">
        <v>1.3610884103177983E-3</v>
      </c>
    </row>
    <row r="17" spans="1:3" x14ac:dyDescent="0.35">
      <c r="A17" s="2" t="s">
        <v>0</v>
      </c>
      <c r="B17" s="2">
        <v>2</v>
      </c>
      <c r="C17" s="3">
        <v>1.4997870601641363E-2</v>
      </c>
    </row>
    <row r="18" spans="1:3" x14ac:dyDescent="0.35">
      <c r="A18" s="2" t="s">
        <v>17</v>
      </c>
      <c r="B18" s="2">
        <v>5</v>
      </c>
      <c r="C18" s="3">
        <v>1.979764960462252E-3</v>
      </c>
    </row>
    <row r="19" spans="1:3" x14ac:dyDescent="0.35">
      <c r="A19" s="2" t="s">
        <v>16</v>
      </c>
      <c r="B19" s="2">
        <v>4</v>
      </c>
      <c r="C19" s="3">
        <v>1.2563450315956676E-2</v>
      </c>
    </row>
    <row r="20" spans="1:3" x14ac:dyDescent="0.35">
      <c r="A20" s="2" t="s">
        <v>9</v>
      </c>
      <c r="B20" s="2">
        <v>5</v>
      </c>
      <c r="C20" s="3">
        <v>3.1779831719978363E-2</v>
      </c>
    </row>
    <row r="21" spans="1:3" x14ac:dyDescent="0.35">
      <c r="A21" s="2" t="s">
        <v>2</v>
      </c>
      <c r="B21" s="2">
        <v>4</v>
      </c>
      <c r="C21" s="3">
        <v>4.4285730728944855E-3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1. Index scenarios</vt:lpstr>
      <vt:lpstr>2. Correlations - indices</vt:lpstr>
      <vt:lpstr>3. Factor analysis results</vt:lpstr>
      <vt:lpstr>4. Dimension scores</vt:lpstr>
      <vt:lpstr>5. Correlations - dimensions</vt:lpstr>
      <vt:lpstr>6. All indicators</vt:lpstr>
      <vt:lpstr>7. Correlations - indicators</vt:lpstr>
      <vt:lpstr>8. Vaccines data</vt:lpstr>
      <vt:lpstr>9. IP and Export data</vt:lpstr>
      <vt:lpstr>10. IHME data calculations</vt:lpstr>
      <vt:lpstr>11. Vac supply calculation</vt:lpstr>
      <vt:lpstr>12. Vac donation calculations</vt:lpstr>
      <vt:lpstr>13. IP index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Hannah Murray</cp:lastModifiedBy>
  <cp:lastPrinted>2022-03-28T13:16:42Z</cp:lastPrinted>
  <dcterms:created xsi:type="dcterms:W3CDTF">2022-02-17T15:52:39Z</dcterms:created>
  <dcterms:modified xsi:type="dcterms:W3CDTF">2022-03-28T13:45:32Z</dcterms:modified>
</cp:coreProperties>
</file>