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66925"/>
  <mc:AlternateContent xmlns:mc="http://schemas.openxmlformats.org/markup-compatibility/2006">
    <mc:Choice Requires="x15">
      <x15ac:absPath xmlns:x15ac="http://schemas.microsoft.com/office/spreadsheetml/2010/11/ac" url="https://overseasdevelopmenti-my.sharepoint.com/personal/c_zajicek_odi_org_uk/Documents/Cluster comms/Climate and energy policy/FFS datasheets/FINAL FOR DESIGN/"/>
    </mc:Choice>
  </mc:AlternateContent>
  <bookViews>
    <workbookView xWindow="0" yWindow="0" windowWidth="19160" windowHeight="6920"/>
  </bookViews>
  <sheets>
    <sheet name="Overview" sheetId="12" r:id="rId1"/>
    <sheet name="Summary" sheetId="11" r:id="rId2"/>
    <sheet name="ERDF" sheetId="9" r:id="rId3"/>
    <sheet name="CEF" sheetId="8" r:id="rId4"/>
    <sheet name="H2020 research" sheetId="7" r:id="rId5"/>
    <sheet name="EIB" sheetId="1" r:id="rId6"/>
    <sheet name="EIB outside EU" sheetId="2" r:id="rId7"/>
    <sheet name="EFSI" sheetId="3" r:id="rId8"/>
    <sheet name="EBRD" sheetId="4" r:id="rId9"/>
    <sheet name="EBRD outside EU" sheetId="5" r:id="rId10"/>
    <sheet name="EU blending facilities" sheetId="6" r:id="rId11"/>
  </sheets>
  <externalReferences>
    <externalReference r:id="rId12"/>
  </externalReferences>
  <definedNames>
    <definedName name="_xlnm._FilterDatabase" localSheetId="3" hidden="1">CEF!$H$4:$J$54</definedName>
    <definedName name="_xlnm._FilterDatabase" localSheetId="8" hidden="1">EBRD!$A$4:$O$10</definedName>
    <definedName name="_xlnm._FilterDatabase" localSheetId="9" hidden="1">'EBRD outside EU'!$A$5:$N$38</definedName>
    <definedName name="_xlnm._FilterDatabase" localSheetId="7" hidden="1">EFSI!$A$4:$M$12</definedName>
    <definedName name="_xlnm._FilterDatabase" localSheetId="5" hidden="1">EIB!$A$3:$M$34</definedName>
    <definedName name="_xlnm._FilterDatabase" localSheetId="6" hidden="1">'EIB outside EU'!$A$4:$M$12</definedName>
    <definedName name="_xlnm._FilterDatabase" localSheetId="10" hidden="1">'EU blending facilities'!$A$4:$N$9</definedName>
    <definedName name="_xlnm._FilterDatabase" localSheetId="4" hidden="1">'H2020 research'!$A$4:$M$9</definedName>
    <definedName name="_msoanchor_1">#REF!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11" l="1"/>
  <c r="L9" i="11"/>
  <c r="L8" i="11"/>
  <c r="L7" i="11"/>
  <c r="L6" i="11"/>
  <c r="I10" i="11"/>
  <c r="L10" i="11" s="1"/>
  <c r="H25" i="9"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6" i="6"/>
  <c r="K7" i="6"/>
  <c r="K8" i="6"/>
  <c r="K5" i="6"/>
  <c r="H17" i="5"/>
  <c r="H16" i="5"/>
  <c r="I23" i="5"/>
  <c r="J31" i="5"/>
  <c r="K56" i="8" l="1"/>
  <c r="K11" i="6"/>
  <c r="J34"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5" i="5"/>
  <c r="K36"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L35" i="5"/>
  <c r="L36" i="5"/>
  <c r="K6" i="4"/>
  <c r="K7" i="4"/>
  <c r="K8" i="4"/>
  <c r="K9" i="4"/>
  <c r="K10" i="4"/>
  <c r="K5" i="4"/>
  <c r="K6" i="3"/>
  <c r="K7" i="3"/>
  <c r="K8" i="3"/>
  <c r="K9" i="3"/>
  <c r="K10" i="3"/>
  <c r="K11" i="3"/>
  <c r="K12" i="3"/>
  <c r="K5" i="3"/>
  <c r="K6" i="2"/>
  <c r="K7" i="2"/>
  <c r="K8" i="2"/>
  <c r="K9" i="2"/>
  <c r="K10" i="2"/>
  <c r="K5" i="2"/>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4" i="1"/>
  <c r="K35" i="1" s="1"/>
  <c r="L11" i="7"/>
  <c r="J10" i="4"/>
  <c r="K14" i="3" l="1"/>
  <c r="K38" i="5"/>
  <c r="L38" i="5"/>
  <c r="L34" i="5"/>
  <c r="K34" i="5"/>
  <c r="K12" i="4"/>
  <c r="K12" i="2"/>
  <c r="I6" i="9" l="1"/>
  <c r="I7" i="9"/>
  <c r="I8" i="9"/>
  <c r="I9" i="9"/>
  <c r="I10" i="9"/>
  <c r="I11" i="9"/>
  <c r="I12" i="9"/>
  <c r="I13" i="9"/>
  <c r="I14" i="9"/>
  <c r="I15" i="9"/>
  <c r="I16" i="9"/>
  <c r="I17" i="9"/>
  <c r="I18" i="9"/>
  <c r="I19" i="9"/>
  <c r="I20" i="9"/>
  <c r="I21" i="9"/>
  <c r="I22" i="9"/>
  <c r="I23" i="9"/>
  <c r="I5" i="9"/>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 i="8"/>
  <c r="L6" i="6"/>
  <c r="L7" i="6"/>
  <c r="L8" i="6"/>
  <c r="L5" i="6"/>
  <c r="L6" i="4"/>
  <c r="L7" i="4"/>
  <c r="L8" i="4"/>
  <c r="L9" i="4"/>
  <c r="L10" i="4"/>
  <c r="L5" i="4"/>
  <c r="L6" i="3"/>
  <c r="L7" i="3"/>
  <c r="L8" i="3"/>
  <c r="L9" i="3"/>
  <c r="L10" i="3"/>
  <c r="L11" i="3"/>
  <c r="L12" i="3"/>
  <c r="L5" i="3"/>
  <c r="L6" i="2"/>
  <c r="L7" i="2"/>
  <c r="L8" i="2"/>
  <c r="L9" i="2"/>
  <c r="L10" i="2"/>
  <c r="L5" i="2"/>
  <c r="L21" i="1"/>
  <c r="L15" i="1"/>
  <c r="L33" i="1"/>
  <c r="L32" i="1"/>
  <c r="L31" i="1"/>
  <c r="L30" i="1"/>
  <c r="L29" i="1"/>
  <c r="L28" i="1"/>
  <c r="L27" i="1"/>
  <c r="L26" i="1"/>
  <c r="L25" i="1"/>
  <c r="L24" i="1"/>
  <c r="L23" i="1"/>
  <c r="L22" i="1"/>
  <c r="L20" i="1"/>
  <c r="L19" i="1"/>
  <c r="L18" i="1"/>
  <c r="L17" i="1"/>
  <c r="L16" i="1"/>
  <c r="L14" i="1"/>
  <c r="L13" i="1"/>
  <c r="L12" i="1"/>
  <c r="L11" i="1"/>
  <c r="L10" i="1"/>
  <c r="L9" i="1"/>
  <c r="L8" i="1"/>
  <c r="L7" i="1"/>
  <c r="L6" i="1"/>
  <c r="L5" i="1"/>
  <c r="L4" i="1"/>
  <c r="L56" i="8" l="1"/>
  <c r="L11" i="6"/>
  <c r="L12" i="4"/>
  <c r="L14" i="3"/>
  <c r="L12" i="2"/>
  <c r="L35" i="1"/>
  <c r="I25" i="9"/>
</calcChain>
</file>

<file path=xl/sharedStrings.xml><?xml version="1.0" encoding="utf-8"?>
<sst xmlns="http://schemas.openxmlformats.org/spreadsheetml/2006/main" count="1492" uniqueCount="363">
  <si>
    <t>Measure or project (written description)</t>
  </si>
  <si>
    <t>Source of subsidy (entity / institution name, or ministry if available)</t>
  </si>
  <si>
    <t>Subsidy type</t>
  </si>
  <si>
    <t>Targeted energy source</t>
  </si>
  <si>
    <t>Incidence</t>
  </si>
  <si>
    <t>Recipient country 
(for international support)</t>
  </si>
  <si>
    <t>2015
(million, EUR)</t>
  </si>
  <si>
    <t>2016
(million, EUR)</t>
  </si>
  <si>
    <t>European Investment Bank</t>
  </si>
  <si>
    <t>Public finance (international)</t>
  </si>
  <si>
    <t>Gas</t>
  </si>
  <si>
    <t>Production</t>
  </si>
  <si>
    <t>Development</t>
  </si>
  <si>
    <t>Italy</t>
  </si>
  <si>
    <t>http://www.eib.org/projects/loan/list/index.htm?from=2014&amp;region=&amp;sector=1000&amp;to=2016&amp;country=</t>
  </si>
  <si>
    <t>Infrastructure (inc. distribution)</t>
  </si>
  <si>
    <t>Pipelines/Storage</t>
  </si>
  <si>
    <t>Hungary</t>
  </si>
  <si>
    <t xml:space="preserve">Oil </t>
  </si>
  <si>
    <t>Power plants</t>
  </si>
  <si>
    <t>Greece</t>
  </si>
  <si>
    <t>United Kingdom</t>
  </si>
  <si>
    <t>Slovakia</t>
  </si>
  <si>
    <t>Netherlands</t>
  </si>
  <si>
    <t>Household</t>
  </si>
  <si>
    <t>France</t>
  </si>
  <si>
    <t>LWOWEK-ODOLANOW GAS PIPELINE</t>
  </si>
  <si>
    <t>Poland</t>
  </si>
  <si>
    <t>Electricity  (gas-based)</t>
  </si>
  <si>
    <t>Power Plants</t>
  </si>
  <si>
    <t>Estonia</t>
  </si>
  <si>
    <t>REVITHOUSSA LNG TERMINAL EXTENSION</t>
  </si>
  <si>
    <t>Spain</t>
  </si>
  <si>
    <t>Lithuania</t>
  </si>
  <si>
    <t>Coal</t>
  </si>
  <si>
    <t>MONACO I BAVARIAN GAS PIPELINE</t>
  </si>
  <si>
    <t>Germany</t>
  </si>
  <si>
    <t>Mixed</t>
  </si>
  <si>
    <t>Finland</t>
  </si>
  <si>
    <t>Ukraine</t>
  </si>
  <si>
    <t>Multiple or unclear</t>
  </si>
  <si>
    <t>Tunisia</t>
  </si>
  <si>
    <t>Mongolia</t>
  </si>
  <si>
    <t>Egypt</t>
  </si>
  <si>
    <t>Moldova, Republic of</t>
  </si>
  <si>
    <t>2014
(million, EUR)</t>
  </si>
  <si>
    <t xml:space="preserve">REDEXIS GAS TRANSMISSION AND DISTRIBUTION, 
The project is part of the promoter's investment programme to extend the gas distribution networks in Spain for the period 2015-2018. </t>
  </si>
  <si>
    <t>European Fund for Strategic Investments</t>
  </si>
  <si>
    <t>2I RETE GAS SMART METERING</t>
  </si>
  <si>
    <t>CALVIN SMARTMETER ROLL-OUT
 Framework facility to support the roll-out of portfolios of smart gas and electricity meters for a number of energy suppliers in Great Britain.</t>
  </si>
  <si>
    <t>TOSCANA ENERGIA GAS NETWORK &amp; METERING</t>
  </si>
  <si>
    <t>SOCIETA GASDOTTI ITALIA - GAS TRANSMISSION</t>
  </si>
  <si>
    <t>COMBINED HEAT AND POWER PLANT KIEL 
The plant shall be equipped with 20 gas-fired engines and a heat storage facility. The plant shall mainly supply Kiel's local district heating network and replace the current coal-fired power plant, which has been in operation for over 40 years</t>
  </si>
  <si>
    <t>ITALGAS GAS SMART METERING</t>
  </si>
  <si>
    <t>2I RETE GAS DISTRIBUTION NETWORK 
Replacement and upgrading of the promoter's gas distribution networks throughout Italy in the 2017-2020 period</t>
  </si>
  <si>
    <t>European Bank for Reconstruction and Development</t>
  </si>
  <si>
    <t>Oil</t>
  </si>
  <si>
    <t>ESTONIA</t>
  </si>
  <si>
    <t>http://www.ebrd.com/work-with-us/projects/psd/vkg-energy-efficiency.html</t>
  </si>
  <si>
    <t>Oil and gas</t>
  </si>
  <si>
    <t>Extraction and preparation</t>
  </si>
  <si>
    <t>ROMANIA</t>
  </si>
  <si>
    <t>BULGARIA</t>
  </si>
  <si>
    <t>GREECE</t>
  </si>
  <si>
    <t>http://www.ebrd.com/work-with-us/projects/psd/energean.html</t>
  </si>
  <si>
    <t>Exploration, access and appraisal</t>
  </si>
  <si>
    <t>http://www.ebrd.com/work-with-us/projects/psd/energean-ii.html</t>
  </si>
  <si>
    <t>Coal, oil and gas</t>
  </si>
  <si>
    <t>http://www.ebrd.com/work-with-us/projects/psd/beh-bond-issue.html</t>
  </si>
  <si>
    <t>MONGOLIA</t>
  </si>
  <si>
    <t>http://www.prnewswire.com/news-releases/sharyn-gol-jsc-obtains-10-million-usd-financing-from-ebrd-240679101.html</t>
  </si>
  <si>
    <t>EGYPT</t>
  </si>
  <si>
    <t>http://www.ebrd.com/work-with-us/projects/psd/ipr-development-facility.html</t>
  </si>
  <si>
    <t>AZERBAIJAN</t>
  </si>
  <si>
    <t>http://www.ebrd.com/work-with-us/projects/psd/lukoil-shah-deniz-stage-ii.html</t>
  </si>
  <si>
    <t>http://www.ebrd.com/work-with-us/projects/psd/power-sector-energy-efficiency-project.html</t>
  </si>
  <si>
    <t>Consumption</t>
  </si>
  <si>
    <t>Transport</t>
  </si>
  <si>
    <t>GEORGIA</t>
  </si>
  <si>
    <t>http://www.ebrd.com/work-with-us/projects/psd/wissol-petroleum-georgia.html</t>
  </si>
  <si>
    <t>http://www.wissol.ge/</t>
  </si>
  <si>
    <t>KAZAKHSTAN</t>
  </si>
  <si>
    <t>http://www.ebrd.com/work-with-us/projects/psd/petrom-kazakhstan.html</t>
  </si>
  <si>
    <t>http://www.ebrd.com/work-with-us/projects/psd/ades.html</t>
  </si>
  <si>
    <t>UKRAINE</t>
  </si>
  <si>
    <t>http://www.ebrd.com/work-with-us/projects/psd/nak-naftogaz-emergency-pipeline-upgrade-and-modernisation.html</t>
  </si>
  <si>
    <t>http://www.ebrd.com/work-with-us/projects/psd/circle-maritime-invest-(cmi).html</t>
  </si>
  <si>
    <t>www.ebrd.com/documents/comms-and-bis/43675-eastcomtrans-loan.pdf</t>
  </si>
  <si>
    <t>http://www.ebrd.com/work-with-us/projects/psd/eastcomtrans-loan.html</t>
  </si>
  <si>
    <t>http://www.ebrd.com/work-with-us/projects/psd/olzha-loan-extension.html</t>
  </si>
  <si>
    <t>KYRGYZ REPUBLIC</t>
  </si>
  <si>
    <t>http://www.ebrd.com/news/2015/kicb-and-ebrd-support-private-kyrgyz-chain-of-petrol-stations-petroleum-.html</t>
  </si>
  <si>
    <t>Development, extraction and preparation</t>
  </si>
  <si>
    <t>http://www.ebrd.com/work-with-us/projects/psd/pico.html</t>
  </si>
  <si>
    <t>http://www.ebrd.com/work-with-us/procurement/p-pn-170317a.html</t>
  </si>
  <si>
    <t>Electricity  (coal-based)</t>
  </si>
  <si>
    <t>SERBIA</t>
  </si>
  <si>
    <t>http://www.ebrd.com/work-with-us/projects/psd/eps-restructuring.html</t>
  </si>
  <si>
    <t>http://www.ebrd.com/work-with-us/projects/psd/merlon.html</t>
  </si>
  <si>
    <t>http://www.ebrd.com/work-with-us/projects/psd/olzha-phase-3-loan.html</t>
  </si>
  <si>
    <t>http://www.ebrd.com/work-with-us/projects/psd/sonker.html</t>
  </si>
  <si>
    <t>http://www.ebrd.com/work-with-us/projects/psd/atyrau-energy-project.html</t>
  </si>
  <si>
    <t>TURKEY</t>
  </si>
  <si>
    <t>http://www.ebrd.com/work-with-us/projects/psd/balpet-gasoline-stations.html</t>
  </si>
  <si>
    <t>Bozoi Gas Storage Facility</t>
  </si>
  <si>
    <t>http://www.ebrd.com/work-with-us/projects/psd/bozoi-gas-storage-facility.html</t>
  </si>
  <si>
    <t>Gas Network Modernisation</t>
  </si>
  <si>
    <t>http://www.ebrd.com/work-with-us/projects/psd/gas-network-modernisation.html</t>
  </si>
  <si>
    <t>Aksa Enerji Bond (f. Project Spark)</t>
  </si>
  <si>
    <t>http://www.ebrd.com/work-with-us/projects/psd/aksa-enerji-bond.html</t>
  </si>
  <si>
    <t>http://www.ebrd.com/work-with-us/projects/psd/tupras-resource-efficiency-loan.html</t>
  </si>
  <si>
    <t>JORDAN</t>
  </si>
  <si>
    <t>http://www.ebrd.com/work-with-us/projects/psd/hussein-thermal-power-station-repoweringzarqa.html</t>
  </si>
  <si>
    <t>Samruk-Energy transformation loan</t>
  </si>
  <si>
    <t>Electricity (coal- or gas-based)</t>
  </si>
  <si>
    <t>http://www.ebrd.com/work-with-us/projects/psd/samrukenergy-transformation-loan.html</t>
  </si>
  <si>
    <t>MOLDOVA</t>
  </si>
  <si>
    <t>http://www.ebrd.com/work-with-us/procurement/p-pn-161109a.html</t>
  </si>
  <si>
    <t>http://www.ebrd.com/work-with-us/projects/psd/fast-crew-boat-financing.html</t>
  </si>
  <si>
    <t>Neighbourhood Investment Facility (NIF) - Lead Financial Institution: Agence Francaise de Developpement (AFD)/ Other co-financers: World Bank, Kuwait Fund for Arab  Economic Developmen</t>
  </si>
  <si>
    <t>Arab Republic of Egypt</t>
  </si>
  <si>
    <t>Western Balkans Investment Framework (WBIF)</t>
  </si>
  <si>
    <t>Albania, Kosovo</t>
  </si>
  <si>
    <t xml:space="preserve">https://wbif.eu/wbif-projects/details?code=PRJ-MULTI-ENE-012 </t>
  </si>
  <si>
    <t>Montenegro, Albania</t>
  </si>
  <si>
    <t>https://wbif.eu/wbif-projects/details?code=PRJ-MULTI-ENE-003</t>
  </si>
  <si>
    <t>Albania</t>
  </si>
  <si>
    <t>https://wbif.eu/wbif-projects/details?code=PRJ-ALB-ENE-002</t>
  </si>
  <si>
    <t>M4ShaleGas: Measuring, monitoring, mitigating managing the environmental impact of shale gas</t>
  </si>
  <si>
    <t>research project financed by the European Union Horizon2020 programme</t>
  </si>
  <si>
    <t>NL</t>
  </si>
  <si>
    <t>FracRisk: Furthering the Knowledge Base For Reducing the Environmental Footprint of Shale Gas Development</t>
  </si>
  <si>
    <t>UK</t>
  </si>
  <si>
    <t>ShaleXenvironmenT - Maximizing the EU shale gas potential by minimizing its environmental footprint</t>
  </si>
  <si>
    <t>SHEER: SHale gas Exploration and Exploitation induced Risks</t>
  </si>
  <si>
    <t>IT</t>
  </si>
  <si>
    <t>Development of the Islandmagee Underground Gas Storage</t>
  </si>
  <si>
    <t>Connecting Europe Facility</t>
  </si>
  <si>
    <t>http://ec.europa.eu/energy/sites/ener/files/documents/20141121_cef_energy_lists.pdf</t>
  </si>
  <si>
    <t xml:space="preserve">http://ec.europa.eu/energy/sites/ener/files/documents/List%20of%20selected%20actions%20CEF%202015-2%28final%29.pdf </t>
  </si>
  <si>
    <t>Twinning of Southwest Scotland onshore system</t>
  </si>
  <si>
    <t xml:space="preserve">Reverse flow interconnection on TENP pipeline in Germany </t>
  </si>
  <si>
    <t>DE</t>
  </si>
  <si>
    <t>https://ec.europa.eu/energy/sites/ener/files/documents/CEF_Energy_2015_call_for_proposals.pdf</t>
  </si>
  <si>
    <t>Malta - Italy gas connection (Gela - Malta LNG FSRU)</t>
  </si>
  <si>
    <t>MT</t>
  </si>
  <si>
    <t xml:space="preserve">3rd interconnection point between Portugal and Spain </t>
  </si>
  <si>
    <t>PT</t>
  </si>
  <si>
    <t>Spain-France interconnection (MIDCAT)</t>
  </si>
  <si>
    <t>ES</t>
  </si>
  <si>
    <t>Physical reverse flow at Moffat interconnection point (IE/UK)</t>
  </si>
  <si>
    <t>IE</t>
  </si>
  <si>
    <t>https://ec.europa.eu/energy/sites/ener/files/documents/list_of_all_projects_receiving_eu_support_under_the_current_call.pdf</t>
  </si>
  <si>
    <t>Poland-Czech Republic interconnection [a.k.a. Stork II]</t>
  </si>
  <si>
    <t>PL</t>
  </si>
  <si>
    <t>Poland - Slovakia Gas Interconnection</t>
  </si>
  <si>
    <t>Hungary - Slovenia interconnection</t>
  </si>
  <si>
    <t>SI</t>
  </si>
  <si>
    <t>Bidirectional Austrian - Czech interconnection (BACI)</t>
  </si>
  <si>
    <t>AT</t>
  </si>
  <si>
    <t>LNG Regasification vessel in Krk</t>
  </si>
  <si>
    <t>HR</t>
  </si>
  <si>
    <t>LNG Phased development of a LNG terminal in Krk</t>
  </si>
  <si>
    <t>Gas pipeline Zlobin --&gt; Slobodnica (HR) - Pre-investment phase for the project of the main LNG transit gas pipeline</t>
  </si>
  <si>
    <t>Interconnection Croatia – Slovenia</t>
  </si>
  <si>
    <t>Independent Natural Gas System LNG Greece</t>
  </si>
  <si>
    <t>EL</t>
  </si>
  <si>
    <t>Aegean LNG import terminal</t>
  </si>
  <si>
    <t>Chiren UGS expansion</t>
  </si>
  <si>
    <t>BG</t>
  </si>
  <si>
    <t>http://ec.europa.eu/energy/sites/ener/files/documents/Copy%20of%20List%20to%20be%20pub%20final.pdf</t>
  </si>
  <si>
    <t>Romania-Hungary-Austria transmission corridor (Városföld-Ercsi– Győr pipeline)</t>
  </si>
  <si>
    <t>HU</t>
  </si>
  <si>
    <t>Rehabilitation, modernization and expansion of the Bulgarian transmission system</t>
  </si>
  <si>
    <t>Infrastructure to allow the development of the Bulgarian gas hub</t>
  </si>
  <si>
    <t>RO-HU-AT corridor</t>
  </si>
  <si>
    <t>Pipeline system from Bulgaria to Slovakia (Eastring)</t>
  </si>
  <si>
    <t>TANAP</t>
  </si>
  <si>
    <t>TR</t>
  </si>
  <si>
    <t>TAP</t>
  </si>
  <si>
    <t>Gas pipeline from Bulgaria to Austria (via Romania and Hungary)</t>
  </si>
  <si>
    <t>RO</t>
  </si>
  <si>
    <t>Interconnector between Turkey and Bulgaria</t>
  </si>
  <si>
    <t>Pipeline from offshore Cyprus to Greece mainland via Crete</t>
  </si>
  <si>
    <t>CY</t>
  </si>
  <si>
    <t>Interconnector between Estonia and Finland (Balticconnector)</t>
  </si>
  <si>
    <t>EE</t>
  </si>
  <si>
    <t xml:space="preserve">Construction of the Klaipeda-Kursenai Gas Transmission Pipeline </t>
  </si>
  <si>
    <t>LT</t>
  </si>
  <si>
    <t>Prepatory works - Gas Interconnection Poland-Lithuania</t>
  </si>
  <si>
    <t>Construction of Gas Interconnection Poland-Lithuania</t>
  </si>
  <si>
    <t>Finngulf LNG</t>
  </si>
  <si>
    <t>FI</t>
  </si>
  <si>
    <t>Poland-Denmark interconnection (Baltic Pipe)</t>
  </si>
  <si>
    <t>Enhancement of Estonia-Latvia interconnection</t>
  </si>
  <si>
    <t xml:space="preserve">Enhancement of Incukalns Underground Gas Storage (LV) </t>
  </si>
  <si>
    <t>LV</t>
  </si>
  <si>
    <t xml:space="preserve"> Estimated  amount 2014 - 2020
(million, EUR)</t>
  </si>
  <si>
    <t>European Fund for Regional Development</t>
  </si>
  <si>
    <t>GR</t>
  </si>
  <si>
    <t>Multiple</t>
  </si>
  <si>
    <t>Coal mining</t>
  </si>
  <si>
    <t>Agriculture</t>
  </si>
  <si>
    <t>Households</t>
  </si>
  <si>
    <t>Industry and business</t>
  </si>
  <si>
    <t>EU budget</t>
  </si>
  <si>
    <t>EU public banks and financial instruments</t>
  </si>
  <si>
    <t>Connecting Europe Facility (CEF)</t>
  </si>
  <si>
    <t>Horizon 2020</t>
  </si>
  <si>
    <t xml:space="preserve">Electricity </t>
  </si>
  <si>
    <t>TOTAL</t>
  </si>
  <si>
    <t>ERDF</t>
  </si>
  <si>
    <t>CEF</t>
  </si>
  <si>
    <t>Oil and gas, including infrastructure</t>
  </si>
  <si>
    <t>Outside the EU</t>
  </si>
  <si>
    <t>State-owned enterprise investment</t>
  </si>
  <si>
    <t>Contents:</t>
  </si>
  <si>
    <t>European Fund for Strategic Investments (EFSI)</t>
  </si>
  <si>
    <t>European Investment Bank (EIB) - investments within EU</t>
  </si>
  <si>
    <t>European Investment Bank (EIB) - investments outside of EU</t>
  </si>
  <si>
    <t>European Bank for Reconstruction and Development (EBRD) - investments within EU</t>
  </si>
  <si>
    <t>European Bank for Reconstruction and Development (EBRD) - investments outside EU</t>
  </si>
  <si>
    <t>European Union (EU) Blending Facilities</t>
  </si>
  <si>
    <t>European Fund for Regional Development (EFRD)</t>
  </si>
  <si>
    <t>Horizon 2020 Research funding</t>
  </si>
  <si>
    <t xml:space="preserve">Stage </t>
  </si>
  <si>
    <t>Estimated annual amount
(million, EUR)</t>
  </si>
  <si>
    <t>Source 1</t>
  </si>
  <si>
    <t>Source 2</t>
  </si>
  <si>
    <t>Source 3</t>
  </si>
  <si>
    <t xml:space="preserve">  Notes</t>
  </si>
  <si>
    <t xml:space="preserve"> SUM 2014 - 2016
(million, EUR)</t>
  </si>
  <si>
    <r>
      <rPr>
        <b/>
        <sz val="10"/>
        <rFont val="Arial"/>
        <family val="2"/>
      </rPr>
      <t>SNAM RETE GAS INFRASTRUTTURE IV</t>
    </r>
    <r>
      <rPr>
        <sz val="10"/>
        <rFont val="Arial"/>
        <family val="2"/>
        <charset val="238"/>
      </rPr>
      <t>, 
The project consists of several individual components in the Italian gas transmission system. Compression capacity will be increased in the station of Poggio Renatico and the flexibility of gas flows will be improved by the new Minerbio manifold station. Other components relate to the construction of new gas pipelines, the first one from Minerbio to Poggio Renatico, the second one from Biccari to Campochiaro and the third one from Gavi to Pietralavezzara. Works include the removal of obsolete pipeline sections and the re-connection of consumption regions as appropriate.</t>
    </r>
  </si>
  <si>
    <r>
      <rPr>
        <b/>
        <sz val="10"/>
        <rFont val="Arial"/>
        <family val="2"/>
      </rPr>
      <t>MVM ELECTRICITY AND GAS STORAGE,</t>
    </r>
    <r>
      <rPr>
        <sz val="10"/>
        <rFont val="Arial"/>
        <family val="2"/>
        <charset val="238"/>
      </rPr>
      <t xml:space="preserve"> 
Reinforcement and extension of Hungary's electricity transmission network during 2013-2018 and reconstructure works on the underground gas storages.</t>
    </r>
  </si>
  <si>
    <t xml:space="preserve"> EIB  European Investment Bank (EIB) - investments within EU (EURO millions)</t>
  </si>
  <si>
    <r>
      <rPr>
        <b/>
        <sz val="10"/>
        <rFont val="Arial"/>
        <family val="2"/>
      </rPr>
      <t>PPC POWER PROJECTS ON GREEK ISLANDS</t>
    </r>
    <r>
      <rPr>
        <sz val="10"/>
        <rFont val="Arial"/>
        <family val="2"/>
        <charset val="238"/>
      </rPr>
      <t xml:space="preserve">
oil power plants</t>
    </r>
  </si>
  <si>
    <r>
      <rPr>
        <b/>
        <sz val="10"/>
        <rFont val="Arial"/>
        <family val="2"/>
      </rPr>
      <t xml:space="preserve">GRDF - GAS SMART METERS, </t>
    </r>
    <r>
      <rPr>
        <sz val="10"/>
        <rFont val="Arial"/>
        <family val="2"/>
        <charset val="238"/>
      </rPr>
      <t xml:space="preserve">
Installing smart gas meters for the GrDF distribution network in France, Competitive and secure energy, energy savings beneficial to 11 million consumers connected to the GrDF network</t>
    </r>
  </si>
  <si>
    <r>
      <rPr>
        <b/>
        <sz val="10"/>
        <rFont val="Arial"/>
        <family val="2"/>
      </rPr>
      <t xml:space="preserve">ELERING EMERGENCY RESERVE POWER </t>
    </r>
    <r>
      <rPr>
        <sz val="10"/>
        <rFont val="Arial"/>
        <family val="2"/>
        <charset val="238"/>
      </rPr>
      <t xml:space="preserve">
 power plant</t>
    </r>
  </si>
  <si>
    <t xml:space="preserve"> EIB  European Investment Bank (EIB) - investments outside of EU (EURO millions)</t>
  </si>
  <si>
    <r>
      <rPr>
        <b/>
        <sz val="10"/>
        <color theme="1"/>
        <rFont val="Calibri"/>
        <family val="2"/>
        <scheme val="minor"/>
      </rPr>
      <t xml:space="preserve">ENI EDISON SECURITY OF SUPPLY, </t>
    </r>
    <r>
      <rPr>
        <sz val="10"/>
        <color theme="1"/>
        <rFont val="Calibri"/>
        <family val="2"/>
        <scheme val="minor"/>
      </rPr>
      <t xml:space="preserve">
Development of gas production in Italy for the security of energy supply, part of a  EUR 2.7 billion multiannual investment plan presented by the Eni Group for the Exploration &amp; Production sector in Italy specifically concerns 26 offshore projects.</t>
    </r>
  </si>
  <si>
    <r>
      <rPr>
        <b/>
        <sz val="10"/>
        <color theme="1"/>
        <rFont val="Calibri"/>
        <family val="2"/>
        <scheme val="minor"/>
      </rPr>
      <t>WWU 2013-16 GAS DISTRIBUTION</t>
    </r>
    <r>
      <rPr>
        <sz val="10"/>
        <color theme="1"/>
        <rFont val="Calibri"/>
        <family val="2"/>
        <scheme val="minor"/>
      </rPr>
      <t>, 
Part financing Wales &amp; West Utilities’ 2013-16 capex programme to modernise and expand the gas distribution network in the south west of the UK.</t>
    </r>
  </si>
  <si>
    <r>
      <rPr>
        <b/>
        <sz val="10"/>
        <color theme="1"/>
        <rFont val="Calibri"/>
        <family val="2"/>
        <scheme val="minor"/>
      </rPr>
      <t xml:space="preserve">GAS NETWORK UPGRADE IN SLOVAKIA, </t>
    </r>
    <r>
      <rPr>
        <sz val="10"/>
        <color theme="1"/>
        <rFont val="Calibri"/>
        <family val="2"/>
        <scheme val="minor"/>
      </rPr>
      <t xml:space="preserve">
gas transmission</t>
    </r>
  </si>
  <si>
    <r>
      <rPr>
        <b/>
        <sz val="10"/>
        <color theme="1"/>
        <rFont val="Calibri"/>
        <family val="2"/>
        <scheme val="minor"/>
      </rPr>
      <t xml:space="preserve">SGN GAS DISTRIBUTION NETWORK (2014-2017), </t>
    </r>
    <r>
      <rPr>
        <sz val="10"/>
        <color theme="1"/>
        <rFont val="Calibri"/>
        <family val="2"/>
        <scheme val="minor"/>
      </rPr>
      <t xml:space="preserve">
gas distribution</t>
    </r>
  </si>
  <si>
    <r>
      <rPr>
        <b/>
        <sz val="10"/>
        <color theme="1"/>
        <rFont val="Calibri"/>
        <family val="2"/>
        <scheme val="minor"/>
      </rPr>
      <t xml:space="preserve">GATE LNG TERMINAL EXPANSION, </t>
    </r>
    <r>
      <rPr>
        <sz val="10"/>
        <color theme="1"/>
        <rFont val="Calibri"/>
        <family val="2"/>
        <scheme val="minor"/>
      </rPr>
      <t xml:space="preserve">
LNG terminal</t>
    </r>
  </si>
  <si>
    <r>
      <rPr>
        <b/>
        <sz val="10"/>
        <color theme="1"/>
        <rFont val="Calibri"/>
        <family val="2"/>
        <scheme val="minor"/>
      </rPr>
      <t xml:space="preserve">ENI EDISON SECURITY OF SUPPLY, </t>
    </r>
    <r>
      <rPr>
        <sz val="10"/>
        <color theme="1"/>
        <rFont val="Calibri"/>
        <family val="2"/>
        <scheme val="minor"/>
      </rPr>
      <t xml:space="preserve">
Development of gas production in Italy for the security of energy supply</t>
    </r>
  </si>
  <si>
    <r>
      <rPr>
        <b/>
        <sz val="10"/>
        <color theme="1"/>
        <rFont val="Calibri"/>
        <family val="2"/>
        <scheme val="minor"/>
      </rPr>
      <t xml:space="preserve">GNF NATURAL GAS NETWORK EXPANSION, </t>
    </r>
    <r>
      <rPr>
        <sz val="10"/>
        <color theme="1"/>
        <rFont val="Calibri"/>
        <family val="2"/>
        <scheme val="minor"/>
      </rPr>
      <t xml:space="preserve">
The planned investments include the construction of new pipelines of various operating pressures and stand-alone LNG regasification stations to reach unserved customers who currently rely on fuel oil and propane for heating and cooking. </t>
    </r>
  </si>
  <si>
    <r>
      <rPr>
        <b/>
        <sz val="10"/>
        <color theme="1"/>
        <rFont val="Calibri"/>
        <family val="2"/>
        <scheme val="minor"/>
      </rPr>
      <t xml:space="preserve">AMBER GRID GAS TRANSMISSION PIPELINE, </t>
    </r>
    <r>
      <rPr>
        <sz val="10"/>
        <color theme="1"/>
        <rFont val="Calibri"/>
        <family val="2"/>
        <scheme val="minor"/>
      </rPr>
      <t xml:space="preserve">
The project consists of the construction of a 110 km long DN800 gas pipeline and a maximum operating pressure of 54 bar, from Klaipeda up to Kuršenai.</t>
    </r>
  </si>
  <si>
    <r>
      <rPr>
        <b/>
        <sz val="10"/>
        <color theme="1"/>
        <rFont val="Calibri"/>
        <family val="2"/>
        <scheme val="minor"/>
      </rPr>
      <t xml:space="preserve">SNAM RETE GAS INFRASTRUTTURE V, </t>
    </r>
    <r>
      <rPr>
        <sz val="10"/>
        <color theme="1"/>
        <rFont val="Calibri"/>
        <family val="2"/>
        <scheme val="minor"/>
      </rPr>
      <t xml:space="preserve">
The investment programme consists of 21 distinct gas transmission projects located in northern and southern Italy. Many of them serve the purpose of increasing gas transmission capacity in the north of Italy for reverse cross-border gas flows to neighbouring countries (classified as projects of common interest or PCIs). Others aim at the modernisation and replacement of existing equipment and at removing bottlenecks in transmission capacity in some areas of the country</t>
    </r>
  </si>
  <si>
    <r>
      <rPr>
        <b/>
        <sz val="10"/>
        <color theme="1"/>
        <rFont val="Calibri"/>
        <family val="2"/>
        <scheme val="minor"/>
      </rPr>
      <t xml:space="preserve">CPCU - CO-COMBUSTION BIOMASSE, </t>
    </r>
    <r>
      <rPr>
        <sz val="10"/>
        <color theme="1"/>
        <rFont val="Calibri"/>
        <family val="2"/>
        <scheme val="minor"/>
      </rPr>
      <t xml:space="preserve">
Le projet porte sur la modification d’une centrale de production de chaleur alimentée au charbon de 450 MWth et la construction d’une nouvelle infrastructure, comprenant un centre de stockage de biomasse, afin de permettre que 50% de la production de chaleur provienne de pellets de biomasse. La chaleur sera produite dans la commune de Saint-Ouen et alimentera le système de chauffage urbain de Paris.</t>
    </r>
  </si>
  <si>
    <r>
      <rPr>
        <b/>
        <sz val="10"/>
        <color theme="1"/>
        <rFont val="Calibri"/>
        <family val="2"/>
        <scheme val="minor"/>
      </rPr>
      <t xml:space="preserve">PPC POWER PROJECTS ON GREEK ISLANDS </t>
    </r>
    <r>
      <rPr>
        <sz val="10"/>
        <color theme="1"/>
        <rFont val="Calibri"/>
        <family val="2"/>
        <scheme val="minor"/>
      </rPr>
      <t xml:space="preserve">
The project concerns the installation of fossil fuel fired (diesel &amp; heavy fuel oil) reciprocating engine generation units on Greek islands (around 17 in total) not connected to the mainland grid, with associated upgrading of auxiliary infrastructure.</t>
    </r>
  </si>
  <si>
    <r>
      <rPr>
        <b/>
        <sz val="10"/>
        <color theme="1"/>
        <rFont val="Calibri"/>
        <family val="2"/>
        <scheme val="minor"/>
      </rPr>
      <t xml:space="preserve">PGE POWER GENERATION </t>
    </r>
    <r>
      <rPr>
        <sz val="10"/>
        <color theme="1"/>
        <rFont val="Calibri"/>
        <family val="2"/>
        <scheme val="minor"/>
      </rPr>
      <t xml:space="preserve">
The project comprises four gas-fired, combined heat and power (CHP) plants in various locations in Poland. </t>
    </r>
  </si>
  <si>
    <r>
      <rPr>
        <b/>
        <sz val="10"/>
        <color theme="1"/>
        <rFont val="Calibri"/>
        <family val="2"/>
        <scheme val="minor"/>
      </rPr>
      <t xml:space="preserve">ITALGAS DISTRIBUZIONE III </t>
    </r>
    <r>
      <rPr>
        <sz val="10"/>
        <color theme="1"/>
        <rFont val="Calibri"/>
        <family val="2"/>
        <scheme val="minor"/>
      </rPr>
      <t xml:space="preserve">
At this stage, the investments appear to be broadly split into the following categories: the installation of corrosion protection systems in Rome, northern Italy and Sicily; and the upgrading and extension of the network in Rome. </t>
    </r>
  </si>
  <si>
    <r>
      <rPr>
        <b/>
        <sz val="10"/>
        <color theme="1"/>
        <rFont val="Calibri"/>
        <family val="2"/>
        <scheme val="minor"/>
      </rPr>
      <t xml:space="preserve">GRUPPO HERA RETI E AMBIENTE II, </t>
    </r>
    <r>
      <rPr>
        <sz val="10"/>
        <color theme="1"/>
        <rFont val="Calibri"/>
        <family val="2"/>
        <scheme val="minor"/>
      </rPr>
      <t xml:space="preserve">
2015-2019 investments in electricity and gas distribution networks and in public lighting installations</t>
    </r>
  </si>
  <si>
    <r>
      <rPr>
        <b/>
        <sz val="10"/>
        <color theme="1"/>
        <rFont val="Calibri"/>
        <family val="2"/>
        <scheme val="minor"/>
      </rPr>
      <t xml:space="preserve">CPCU - CO-COMBUSTION BIOMASSE, </t>
    </r>
    <r>
      <rPr>
        <sz val="10"/>
        <color theme="1"/>
        <rFont val="Calibri"/>
        <family val="2"/>
        <scheme val="minor"/>
      </rPr>
      <t xml:space="preserve">
Le projet porte sur la modification d’une centrale de production de chaleur alimentée au charbon de 450 MWth et la construction d’une nouvelle infrastructure, comprenant un centre de stockage de biomasse, afin de permettre </t>
    </r>
  </si>
  <si>
    <r>
      <rPr>
        <b/>
        <sz val="10"/>
        <color theme="1"/>
        <rFont val="Calibri"/>
        <family val="2"/>
        <scheme val="minor"/>
      </rPr>
      <t xml:space="preserve">NORTHERN GAS NETWORKS 2014-17 (RIIO-1 PHASE I), </t>
    </r>
    <r>
      <rPr>
        <sz val="10"/>
        <color theme="1"/>
        <rFont val="Calibri"/>
        <family val="2"/>
        <scheme val="minor"/>
      </rPr>
      <t xml:space="preserve">
The investments are envisaged to go towards financing the replacement of metallic pipes by polyethylene ones, connecting new customers (including some facing fuel poverty), upgrading key infrastructure above ground and modernising information technology systems and other ancillary assets.</t>
    </r>
  </si>
  <si>
    <r>
      <rPr>
        <b/>
        <sz val="10"/>
        <color theme="1"/>
        <rFont val="Calibri"/>
        <family val="2"/>
        <scheme val="minor"/>
      </rPr>
      <t xml:space="preserve">KILPILAHTI CHP PLANT </t>
    </r>
    <r>
      <rPr>
        <sz val="10"/>
        <color theme="1"/>
        <rFont val="Calibri"/>
        <family val="2"/>
        <scheme val="minor"/>
      </rPr>
      <t xml:space="preserve">
The project comprises construction of a new CHP plant in Kilpilahti, Finland that will supply heat to the oil refinery and chemicals plant on the same site</t>
    </r>
  </si>
  <si>
    <r>
      <rPr>
        <b/>
        <sz val="10"/>
        <color theme="1"/>
        <rFont val="Calibri"/>
        <family val="2"/>
        <scheme val="minor"/>
      </rPr>
      <t xml:space="preserve">GNF NATURAL GAS NETWORK EXPANSION </t>
    </r>
    <r>
      <rPr>
        <sz val="10"/>
        <color theme="1"/>
        <rFont val="Calibri"/>
        <family val="2"/>
        <scheme val="minor"/>
      </rPr>
      <t xml:space="preserve">
The project is part of the promoter's investment programme to extend the local gas transmission and distribution networks in Spain for the period 2015-2018. The planned investments include the construction of new pipelines of various operating pressures and stand-alone LNG regasification stations to reach unserved customers who currently rely on fuel oil and propane for heating and cooking</t>
    </r>
  </si>
  <si>
    <r>
      <rPr>
        <b/>
        <sz val="10"/>
        <color theme="1"/>
        <rFont val="Calibri"/>
        <family val="2"/>
        <scheme val="minor"/>
      </rPr>
      <t xml:space="preserve">WWU 2016-2019 GAS DISTRIBUTION </t>
    </r>
    <r>
      <rPr>
        <sz val="10"/>
        <color theme="1"/>
        <rFont val="Calibri"/>
        <family val="2"/>
        <scheme val="minor"/>
      </rPr>
      <t xml:space="preserve">
The project is part of the Promoter's on-going investment programme to upgrade and expand the gas distribution networks in its area of operations. The Project will allow the Promoter to renovate and continue developing the distribution network to ensure a safe and reliable service and to meet new customer's demand, as well as upgrading the system's operations.</t>
    </r>
  </si>
  <si>
    <r>
      <rPr>
        <b/>
        <sz val="10"/>
        <color theme="1"/>
        <rFont val="Calibri"/>
        <family val="2"/>
        <scheme val="minor"/>
      </rPr>
      <t xml:space="preserve">URENGOY- POMARY- UZHGOROD GAS PIPELINE, </t>
    </r>
    <r>
      <rPr>
        <sz val="10"/>
        <color theme="1"/>
        <rFont val="Calibri"/>
        <family val="2"/>
        <scheme val="minor"/>
      </rPr>
      <t xml:space="preserve">
The project consists of repair measures on the Ukrainian part of the Urengoy - Pomary - Uzhgorod natural gas pipeline. Several sections of a total length of some 119 km and two gas compressor units will be replaced.</t>
    </r>
  </si>
  <si>
    <r>
      <rPr>
        <b/>
        <sz val="10"/>
        <color theme="1"/>
        <rFont val="Calibri"/>
        <family val="2"/>
        <scheme val="minor"/>
      </rPr>
      <t>ETAP SOUTH TUNISIAN GAS</t>
    </r>
    <r>
      <rPr>
        <sz val="10"/>
        <color theme="1"/>
        <rFont val="Calibri"/>
        <family val="2"/>
        <scheme val="minor"/>
      </rPr>
      <t>, The principal components of the project are: production
wells, flowlines, a central gas receiving, processing facility, a 370 km gas pipeline from Nawara to Gabes, a 10 km
condensate pipeline and a gas treatment plant at Gabes</t>
    </r>
  </si>
  <si>
    <r>
      <rPr>
        <b/>
        <sz val="10"/>
        <color theme="1"/>
        <rFont val="Calibri"/>
        <family val="2"/>
        <scheme val="minor"/>
      </rPr>
      <t xml:space="preserve">ULAANBAATAR WWS </t>
    </r>
    <r>
      <rPr>
        <sz val="10"/>
        <color theme="1"/>
        <rFont val="Calibri"/>
        <family val="2"/>
        <scheme val="minor"/>
      </rPr>
      <t xml:space="preserve">
Installation of coal fired Heating Plant in Selbe Sub-Centre and Bayankhoshuu Subcenter</t>
    </r>
  </si>
  <si>
    <r>
      <rPr>
        <b/>
        <sz val="10"/>
        <color theme="1"/>
        <rFont val="Calibri"/>
        <family val="2"/>
        <scheme val="minor"/>
      </rPr>
      <t xml:space="preserve">EL SHABAB POWER PLANT </t>
    </r>
    <r>
      <rPr>
        <sz val="10"/>
        <color theme="1"/>
        <rFont val="Calibri"/>
        <family val="2"/>
        <scheme val="minor"/>
      </rPr>
      <t xml:space="preserve">
Conversion of existing Open Cycle Gas Turbine power plant to Combined Cycle Gas Turbine power plant in El Shabab, increasing generating capacity from 1000MW to 1500MW.</t>
    </r>
  </si>
  <si>
    <r>
      <rPr>
        <b/>
        <sz val="10"/>
        <color theme="1"/>
        <rFont val="Calibri"/>
        <family val="2"/>
        <scheme val="minor"/>
      </rPr>
      <t xml:space="preserve">DAMANHOUR CCGT POWER PLANT </t>
    </r>
    <r>
      <rPr>
        <sz val="10"/>
        <color theme="1"/>
        <rFont val="Calibri"/>
        <family val="2"/>
        <scheme val="minor"/>
      </rPr>
      <t xml:space="preserve">
The project consists of the construction of a 2x900 MW high-efficiency combined cycle gas turbine (CCGT) on the site of an existing power plant at Damanhour, in the Nile Delta, 150 km north-west of Cairo</t>
    </r>
  </si>
  <si>
    <r>
      <rPr>
        <b/>
        <sz val="10"/>
        <color theme="1"/>
        <rFont val="Calibri"/>
        <family val="2"/>
        <scheme val="minor"/>
      </rPr>
      <t xml:space="preserve">UNGHENI-CHISINAU GAS PIPELINE </t>
    </r>
    <r>
      <rPr>
        <sz val="10"/>
        <color theme="1"/>
        <rFont val="Calibri"/>
        <family val="2"/>
        <scheme val="minor"/>
      </rPr>
      <t xml:space="preserve">
Construction of a natural gas pipeline with a length of 120km connecting the existing Moldova-Romania gas interconnection from Ungheni at the Modova-Romania border to Chisinau, the capital city of the Republic of Moldova</t>
    </r>
  </si>
  <si>
    <t>n/a</t>
  </si>
  <si>
    <t xml:space="preserve"> European Fund for Strategic Investments (EFSI) (EURO millions)</t>
  </si>
  <si>
    <t>European Bank for Reconstruction and Development (EBRD) - investments within EU (EURO millions)</t>
  </si>
  <si>
    <r>
      <rPr>
        <b/>
        <sz val="10"/>
        <color indexed="8"/>
        <rFont val="Calibri"/>
        <family val="2"/>
      </rPr>
      <t>VKG Energy Efficiency</t>
    </r>
    <r>
      <rPr>
        <sz val="10"/>
        <color indexed="8"/>
        <rFont val="Calibri"/>
        <family val="2"/>
      </rPr>
      <t xml:space="preserve"> - </t>
    </r>
    <r>
      <rPr>
        <sz val="10"/>
        <rFont val="Calibri"/>
        <family val="2"/>
      </rPr>
      <t>loan to Viru Keemia Grupp AS (VKG), the largest oil shale processing company in Estonia;  Bank’s loan will finance construction of two fuel gas desulphurisation plants, a condensing steam turbine and a steam boiler, and a lime kiln.</t>
    </r>
  </si>
  <si>
    <r>
      <rPr>
        <b/>
        <sz val="10"/>
        <color indexed="8"/>
        <rFont val="Calibri"/>
        <family val="2"/>
      </rPr>
      <t xml:space="preserve">LEF: Winstar </t>
    </r>
    <r>
      <rPr>
        <sz val="10"/>
        <color indexed="8"/>
        <rFont val="Calibri"/>
        <family val="2"/>
      </rPr>
      <t>-</t>
    </r>
    <r>
      <rPr>
        <b/>
        <sz val="10"/>
        <color indexed="8"/>
        <rFont val="Calibri"/>
        <family val="2"/>
      </rPr>
      <t xml:space="preserve"> </t>
    </r>
    <r>
      <rPr>
        <sz val="10"/>
        <rFont val="Calibri"/>
        <family val="2"/>
      </rPr>
      <t>Natural resources; WinStar Satu Mare oil and gas development'</t>
    </r>
  </si>
  <si>
    <t>http://www.ropepca.ro/en/articole/winstar-satu-mare/29</t>
  </si>
  <si>
    <t>LEF: Horse</t>
  </si>
  <si>
    <t>All data =  signed loans data retrieved from information request, dated 11.04.2017 by EBRD,  'EBRD Energy Group operations 2010 to 2017', available upon request</t>
  </si>
  <si>
    <t>signed loans data retrieved from information request, dated 11.04.2017 by EBRD,  'EBRD Energy Group operations 2010 to 2017', available upon request</t>
  </si>
  <si>
    <r>
      <rPr>
        <b/>
        <sz val="10"/>
        <color indexed="8"/>
        <rFont val="Calibri"/>
        <family val="2"/>
      </rPr>
      <t>Energean Oil</t>
    </r>
    <r>
      <rPr>
        <sz val="10"/>
        <color indexed="8"/>
        <rFont val="Calibri"/>
        <family val="2"/>
      </rPr>
      <t xml:space="preserve"> -</t>
    </r>
    <r>
      <rPr>
        <b/>
        <sz val="10"/>
        <color rgb="FFFF0000"/>
        <rFont val="Calibri"/>
        <family val="2"/>
      </rPr>
      <t xml:space="preserve">  </t>
    </r>
    <r>
      <rPr>
        <sz val="10"/>
        <rFont val="Calibri"/>
        <family val="2"/>
      </rPr>
      <t>development of its existing offshore oil fields in the Gulf of Kavala in Greece.</t>
    </r>
  </si>
  <si>
    <r>
      <rPr>
        <b/>
        <sz val="10"/>
        <color indexed="8"/>
        <rFont val="Calibri"/>
        <family val="2"/>
      </rPr>
      <t>Energean II</t>
    </r>
    <r>
      <rPr>
        <sz val="10"/>
        <rFont val="Calibri"/>
        <family val="2"/>
      </rPr>
      <t xml:space="preserve"> - subordinated loan to Energean Oil and Gas S.A, a Greek oil company, to finance exploration and appraisal at the fields for which the Company holds licenses in Greece. This includes two onshore blocks - Ioannina and Aitoloakarnania plus two offshore blocks - Katakolo and Prinos.</t>
    </r>
  </si>
  <si>
    <r>
      <rPr>
        <b/>
        <sz val="10"/>
        <color indexed="8"/>
        <rFont val="Calibri"/>
        <family val="2"/>
      </rPr>
      <t>BEH Bond Issue</t>
    </r>
    <r>
      <rPr>
        <sz val="10"/>
        <color indexed="8"/>
        <rFont val="Calibri"/>
        <family val="2"/>
      </rPr>
      <t xml:space="preserve"> </t>
    </r>
    <r>
      <rPr>
        <sz val="10"/>
        <rFont val="Calibri"/>
        <family val="2"/>
      </rPr>
      <t xml:space="preserve">-  five year senior unsecured bond issuance by Bulgarian Energy 
</t>
    </r>
  </si>
  <si>
    <t>For the beneficiaries installed generation capacity mix see:  http://www.bgenh.com/index.php/en/investors/overview</t>
  </si>
  <si>
    <t>A pro-rata calculation on the entire bond purchase of 80m Euro has been applied, based on the companies mixed of  installed geneartion capacity of fossil fuels mainly gas, oil or coal (32.6%);</t>
  </si>
  <si>
    <t>European Bank for Reconstruction and Development (EBRD) - investments outside EU (EURO millions)</t>
  </si>
  <si>
    <r>
      <rPr>
        <b/>
        <sz val="10"/>
        <color indexed="8"/>
        <rFont val="Calibri"/>
        <family val="2"/>
      </rPr>
      <t>IPR Development Facility</t>
    </r>
    <r>
      <rPr>
        <sz val="10"/>
        <color indexed="8"/>
        <rFont val="Calibri"/>
        <family val="2"/>
      </rPr>
      <t xml:space="preserve"> - capital expenditures for field development and facilities upgrades</t>
    </r>
  </si>
  <si>
    <r>
      <rPr>
        <b/>
        <sz val="10"/>
        <color indexed="8"/>
        <rFont val="Calibri"/>
        <family val="2"/>
      </rPr>
      <t>DIF - Sharyn Gol -</t>
    </r>
    <r>
      <rPr>
        <sz val="10"/>
        <color indexed="8"/>
        <rFont val="Calibri"/>
        <family val="2"/>
      </rPr>
      <t xml:space="preserve"> acquisition and installation of a de-stoning plant and the upgrade and expansion of a coal enrichment and briquetting plant</t>
    </r>
  </si>
  <si>
    <r>
      <rPr>
        <b/>
        <sz val="10"/>
        <color indexed="8"/>
        <rFont val="Calibri"/>
        <family val="2"/>
      </rPr>
      <t xml:space="preserve">Lukoil Overseas: </t>
    </r>
    <r>
      <rPr>
        <sz val="10"/>
        <color indexed="8"/>
        <rFont val="Calibri"/>
        <family val="2"/>
      </rPr>
      <t>Shah Deniz Gas Condensate Field Develop. II</t>
    </r>
  </si>
  <si>
    <r>
      <rPr>
        <b/>
        <sz val="10"/>
        <color indexed="8"/>
        <rFont val="Calibri"/>
        <family val="2"/>
      </rPr>
      <t xml:space="preserve">Power sector energy efficiency project </t>
    </r>
    <r>
      <rPr>
        <sz val="10"/>
        <color indexed="8"/>
        <rFont val="Calibri"/>
        <family val="2"/>
      </rPr>
      <t>- conversion of two existing open cycle power plants to combined cycle gas turbines</t>
    </r>
  </si>
  <si>
    <r>
      <t xml:space="preserve">Wissol Petroleum Georgia - </t>
    </r>
    <r>
      <rPr>
        <sz val="10"/>
        <color indexed="8"/>
        <rFont val="Calibri"/>
        <family val="2"/>
      </rPr>
      <t>financing of Compressed Natural Gas (‘CNG’) filling stations network for vehicles</t>
    </r>
  </si>
  <si>
    <r>
      <rPr>
        <b/>
        <sz val="10"/>
        <color indexed="8"/>
        <rFont val="Calibri"/>
        <family val="2"/>
      </rPr>
      <t>MCFF - TBC Bank Wissol Petroleum III</t>
    </r>
    <r>
      <rPr>
        <sz val="10"/>
        <color indexed="8"/>
        <rFont val="Calibri"/>
        <family val="2"/>
      </rPr>
      <t xml:space="preserve"> - filling stations</t>
    </r>
  </si>
  <si>
    <r>
      <rPr>
        <b/>
        <sz val="10"/>
        <color indexed="8"/>
        <rFont val="Calibri"/>
        <family val="2"/>
      </rPr>
      <t>Petrom Kazakhstan</t>
    </r>
    <r>
      <rPr>
        <sz val="10"/>
        <color indexed="8"/>
        <rFont val="Calibri"/>
        <family val="2"/>
      </rPr>
      <t xml:space="preserve"> - exploiting the Komsomolskoye hydrocarbons field in Kazakhstan</t>
    </r>
  </si>
  <si>
    <r>
      <rPr>
        <b/>
        <sz val="10"/>
        <color indexed="8"/>
        <rFont val="Calibri"/>
        <family val="2"/>
      </rPr>
      <t>ADES</t>
    </r>
    <r>
      <rPr>
        <sz val="10"/>
        <color indexed="8"/>
        <rFont val="Calibri"/>
        <family val="2"/>
      </rPr>
      <t xml:space="preserve"> -  expansion of “Advanced Energy System” (ADES), an Egyptian oil field services company, includes the purchase of one offshore drilling rig</t>
    </r>
  </si>
  <si>
    <r>
      <rPr>
        <b/>
        <sz val="10"/>
        <color indexed="8"/>
        <rFont val="Calibri"/>
        <family val="2"/>
      </rPr>
      <t>NAK -</t>
    </r>
    <r>
      <rPr>
        <sz val="10"/>
        <color indexed="8"/>
        <rFont val="Calibri"/>
        <family val="2"/>
      </rPr>
      <t xml:space="preserve"> Naftogaz Emergency Pipeline Upgrade and Modernisation</t>
    </r>
  </si>
  <si>
    <r>
      <rPr>
        <b/>
        <sz val="10"/>
        <color indexed="8"/>
        <rFont val="Calibri"/>
        <family val="2"/>
      </rPr>
      <t>Circle Maritime Invest</t>
    </r>
    <r>
      <rPr>
        <sz val="10"/>
        <color indexed="8"/>
        <rFont val="Calibri"/>
        <family val="2"/>
      </rPr>
      <t xml:space="preserve">  - acquisition costs of three shallow draft icebreaking tug boats, for support services to the artificial islands (acting as oil platforms) constructed in the surrounding areas of the Kashagan oilfield</t>
    </r>
  </si>
  <si>
    <r>
      <rPr>
        <b/>
        <sz val="10"/>
        <color indexed="8"/>
        <rFont val="Calibri"/>
        <family val="2"/>
      </rPr>
      <t>Eastcomtrans loan</t>
    </r>
    <r>
      <rPr>
        <sz val="10"/>
        <color indexed="8"/>
        <rFont val="Calibri"/>
        <family val="2"/>
      </rPr>
      <t xml:space="preserve"> - acquisition of gondolas, liquefied petroleum
gas rail tank cars, platforms and/or hoppers, or other capital expenditures</t>
    </r>
  </si>
  <si>
    <t xml:space="preserve">A pro-rata calculation on the entire loan worth 24.7m Euro has been applied, based on the companies 70% oil and gas share of its  rolling stock; </t>
  </si>
  <si>
    <t>For the beneficiaries rolling stock split see: http://en.ect.kz/pages/company_today/</t>
  </si>
  <si>
    <t xml:space="preserve">A pro-rata calculation on the entire loan worth 20.6m Euro has been applied, based on the companies 70% oil and gas share of its  rolling stock; </t>
  </si>
  <si>
    <r>
      <rPr>
        <b/>
        <sz val="10"/>
        <color indexed="8"/>
        <rFont val="Calibri"/>
        <family val="2"/>
      </rPr>
      <t>Olzha loan extension</t>
    </r>
    <r>
      <rPr>
        <sz val="10"/>
        <color indexed="8"/>
        <rFont val="Calibri"/>
        <family val="2"/>
      </rPr>
      <t xml:space="preserve"> - transport, acquisition of new freight railcars</t>
    </r>
  </si>
  <si>
    <t xml:space="preserve"> the company’s rolling stock is for oil and gas transportation http://olzha.com/about-company/</t>
  </si>
  <si>
    <r>
      <rPr>
        <b/>
        <sz val="10"/>
        <color indexed="8"/>
        <rFont val="Calibri"/>
        <family val="2"/>
      </rPr>
      <t>Naftogaz Gas Purchase Facility</t>
    </r>
    <r>
      <rPr>
        <sz val="10"/>
        <color indexed="8"/>
        <rFont val="Calibri"/>
        <family val="2"/>
      </rPr>
      <t xml:space="preserve"> - procurement of natural gas for deliveries via Ukraine's interconnections with the European Union</t>
    </r>
  </si>
  <si>
    <r>
      <rPr>
        <b/>
        <sz val="10"/>
        <color indexed="8"/>
        <rFont val="Calibri"/>
        <family val="2"/>
      </rPr>
      <t xml:space="preserve">MCFF - KICB Standard Oil </t>
    </r>
    <r>
      <rPr>
        <sz val="10"/>
        <color indexed="8"/>
        <rFont val="Calibri"/>
        <family val="2"/>
      </rPr>
      <t xml:space="preserve">- construct modern fuel depots </t>
    </r>
  </si>
  <si>
    <r>
      <rPr>
        <b/>
        <sz val="10"/>
        <color indexed="8"/>
        <rFont val="Calibri"/>
        <family val="2"/>
      </rPr>
      <t xml:space="preserve">PICO Oil and Gas </t>
    </r>
    <r>
      <rPr>
        <sz val="10"/>
        <color indexed="8"/>
        <rFont val="Calibri"/>
        <family val="2"/>
      </rPr>
      <t>-   part of a larger Reserve-Based-Lending Facility for this oil and gas company operating in Egypt</t>
    </r>
  </si>
  <si>
    <r>
      <t xml:space="preserve">Lukoil Shah Deniz Stage II - </t>
    </r>
    <r>
      <rPr>
        <sz val="10"/>
        <color indexed="8"/>
        <rFont val="Calibri"/>
        <family val="2"/>
      </rPr>
      <t xml:space="preserve"> Stage 2 development of the Shah Deniz, an offshore gas exploration and production project in Azerbaijan</t>
    </r>
  </si>
  <si>
    <r>
      <rPr>
        <b/>
        <sz val="10"/>
        <color indexed="8"/>
        <rFont val="Calibri"/>
        <family val="2"/>
      </rPr>
      <t>Merlon Petroleum</t>
    </r>
    <r>
      <rPr>
        <sz val="10"/>
        <color indexed="8"/>
        <rFont val="Calibri"/>
        <family val="2"/>
      </rPr>
      <t xml:space="preserve"> -  production at one field and development of another</t>
    </r>
  </si>
  <si>
    <t xml:space="preserve">A pro-rata calculation on the entire loan worth 200m Euro has been applied, based on the companies 60% fossil fuels share in its generation capacity mix; </t>
  </si>
  <si>
    <t>For the beneficiaries installed capacity mix see: http://www.ebrd.com/work-with-us/projects/psd/eps-restructuring.html</t>
  </si>
  <si>
    <r>
      <rPr>
        <b/>
        <sz val="10"/>
        <color indexed="8"/>
        <rFont val="Calibri"/>
        <family val="2"/>
      </rPr>
      <t>EPS Restructuring</t>
    </r>
    <r>
      <rPr>
        <sz val="10"/>
        <color indexed="8"/>
        <rFont val="Calibri"/>
        <family val="2"/>
      </rPr>
      <t xml:space="preserve">  - restructure and refinance expensive short to medium-term financial debt </t>
    </r>
  </si>
  <si>
    <t>the company’s rolling stock is for oil and gas transportation http://olzha.com/about-company/</t>
  </si>
  <si>
    <r>
      <rPr>
        <b/>
        <sz val="10"/>
        <color indexed="8"/>
        <rFont val="Calibri"/>
        <family val="2"/>
      </rPr>
      <t>Sonker Bunkering Company</t>
    </r>
    <r>
      <rPr>
        <sz val="10"/>
        <color indexed="8"/>
        <rFont val="Calibri"/>
        <family val="2"/>
      </rPr>
      <t xml:space="preserve"> - Storage</t>
    </r>
  </si>
  <si>
    <r>
      <rPr>
        <b/>
        <sz val="10"/>
        <color indexed="8"/>
        <rFont val="Calibri"/>
        <family val="2"/>
      </rPr>
      <t xml:space="preserve">Atyrau Energy Project </t>
    </r>
    <r>
      <rPr>
        <sz val="10"/>
        <color indexed="8"/>
        <rFont val="Calibri"/>
        <family val="2"/>
      </rPr>
      <t>- Plant construction and operation (utilities and refineries)</t>
    </r>
  </si>
  <si>
    <r>
      <rPr>
        <b/>
        <sz val="10"/>
        <color indexed="8"/>
        <rFont val="Calibri"/>
        <family val="2"/>
      </rPr>
      <t>Olzha phase 3 loan</t>
    </r>
    <r>
      <rPr>
        <sz val="10"/>
        <color indexed="8"/>
        <rFont val="Calibri"/>
        <family val="2"/>
      </rPr>
      <t xml:space="preserve"> - acquisition of new freight railcars</t>
    </r>
  </si>
  <si>
    <r>
      <rPr>
        <b/>
        <sz val="10"/>
        <color indexed="8"/>
        <rFont val="Calibri"/>
        <family val="2"/>
      </rPr>
      <t>Balpet Gasoline Stations</t>
    </r>
    <r>
      <rPr>
        <sz val="10"/>
        <color indexed="8"/>
        <rFont val="Calibri"/>
        <family val="2"/>
      </rPr>
      <t xml:space="preserve"> - filling stations</t>
    </r>
  </si>
  <si>
    <t>For the beneficiaries installed capacity mix see page 11 of its 2015 annual report: 
 http://img-aksayatirimci.mncdn.com/media/6563/aksa-energy-annual-report-2015.pdf</t>
  </si>
  <si>
    <t>A pro-rata calculation on the entire loan of 100m Euro has been applied, based on the companies mixed of  installed geneartion capacity of mainly gas, oil or coal (78%), and a  hydro power and renewable energy (22%) share;</t>
  </si>
  <si>
    <t>A pro-rata calculation on the entire corporate bond issue worth 25.4m Euro has been applied, based on the companies mixed energy generation portfolio of  installed capacity 64% gas, 12% lignite and 11% fuel oil;</t>
  </si>
  <si>
    <r>
      <rPr>
        <b/>
        <sz val="10"/>
        <color indexed="8"/>
        <rFont val="Calibri"/>
        <family val="2"/>
      </rPr>
      <t xml:space="preserve">TUPRAS </t>
    </r>
    <r>
      <rPr>
        <sz val="10"/>
        <color indexed="8"/>
        <rFont val="Calibri"/>
        <family val="2"/>
      </rPr>
      <t>Resource Efficiency Loan for refineries</t>
    </r>
  </si>
  <si>
    <r>
      <rPr>
        <b/>
        <sz val="10"/>
        <color indexed="8"/>
        <rFont val="Calibri"/>
        <family val="2"/>
      </rPr>
      <t xml:space="preserve">Hussein Thermal Power Station </t>
    </r>
    <r>
      <rPr>
        <sz val="10"/>
        <color indexed="8"/>
        <rFont val="Calibri"/>
        <family val="2"/>
      </rPr>
      <t>Repowering/Zarqa</t>
    </r>
  </si>
  <si>
    <t>For the beneficiaries installed capacity mix see page 8 of the non-technical summary, 7.5 GW of fossil fuel based generation capacity and 2.1 GW from hydro and renewable energy :
http://www.ebrd.com/work-with-us/projects/psd/samrukenergy-transformation-loan.html</t>
  </si>
  <si>
    <r>
      <rPr>
        <b/>
        <sz val="10"/>
        <color indexed="8"/>
        <rFont val="Calibri"/>
        <family val="2"/>
      </rPr>
      <t>UCNGP</t>
    </r>
    <r>
      <rPr>
        <sz val="10"/>
        <color indexed="8"/>
        <rFont val="Calibri"/>
        <family val="2"/>
      </rPr>
      <t xml:space="preserve"> - financing of Ungheni Chisinau Natural Gas Pipeline construction ("the Project" or "UCNGP")</t>
    </r>
  </si>
  <si>
    <r>
      <t>Fast crew boat financing - a</t>
    </r>
    <r>
      <rPr>
        <sz val="10"/>
        <color indexed="8"/>
        <rFont val="Calibri"/>
        <family val="2"/>
      </rPr>
      <t>quisition costs of a new fast crew boat to be operated in territorial waters of the Caspian Sea.
the project will support a shift to fast crew boat transportation of staff to offshore platforms</t>
    </r>
  </si>
  <si>
    <t>European Union (EU) Blending Facilities  (EURO millions)</t>
  </si>
  <si>
    <r>
      <rPr>
        <b/>
        <sz val="10"/>
        <color theme="1"/>
        <rFont val="Calibri"/>
        <family val="2"/>
        <scheme val="minor"/>
      </rPr>
      <t>Egypt Natural Gas Connection Project</t>
    </r>
    <r>
      <rPr>
        <sz val="10"/>
        <color theme="1"/>
        <rFont val="Calibri"/>
        <family val="2"/>
        <scheme val="minor"/>
      </rPr>
      <t xml:space="preserve"> - fund  discounts  on  initial  connection  charges  for  poor  and  disadvantaged  families,  cutting  the  cost  to  them  by  about  half. 
</t>
    </r>
  </si>
  <si>
    <t xml:space="preserve">https://ec.europa.eu/neighbourhood-enlargement/sites/near/files/20161216_nif_annual_activity_report_2015.pdf   - Page 20
</t>
  </si>
  <si>
    <t>http://projects.worldbank.org/P146007?lang=en</t>
  </si>
  <si>
    <t xml:space="preserve">http://www.afd.fr/webdav/site/afd/shared/PORTAILS/PAYS/EGYPTE/PDF/afd-egas-gaz-egypte.pdf
</t>
  </si>
  <si>
    <r>
      <rPr>
        <b/>
        <sz val="10"/>
        <color theme="1"/>
        <rFont val="Calibri"/>
        <family val="2"/>
        <scheme val="minor"/>
      </rPr>
      <t>Albania - Kosovo Gas Pipeline (ALKOGAP)</t>
    </r>
    <r>
      <rPr>
        <sz val="10"/>
        <color theme="1"/>
        <rFont val="Calibri"/>
        <family val="2"/>
        <scheme val="minor"/>
      </rPr>
      <t xml:space="preserve"> - Grant for feasibility study
</t>
    </r>
  </si>
  <si>
    <r>
      <rPr>
        <b/>
        <sz val="10"/>
        <color theme="1"/>
        <rFont val="Calibri"/>
        <family val="2"/>
        <scheme val="minor"/>
      </rPr>
      <t xml:space="preserve">Regional Project Ionian Adriatic Pipeline </t>
    </r>
    <r>
      <rPr>
        <sz val="10"/>
        <color theme="1"/>
        <rFont val="Calibri"/>
        <family val="2"/>
        <scheme val="minor"/>
      </rPr>
      <t>- Feasibility Study</t>
    </r>
  </si>
  <si>
    <r>
      <rPr>
        <b/>
        <sz val="10"/>
        <color theme="1"/>
        <rFont val="Calibri"/>
        <family val="2"/>
        <scheme val="minor"/>
      </rPr>
      <t>Gas master plan for Albania</t>
    </r>
    <r>
      <rPr>
        <sz val="10"/>
        <color theme="1"/>
        <rFont val="Calibri"/>
        <family val="2"/>
        <scheme val="minor"/>
      </rPr>
      <t xml:space="preserve"> - preparing a comprehensive medium term natural gas development master plan</t>
    </r>
  </si>
  <si>
    <t>TOTAL:</t>
  </si>
  <si>
    <t>Horizon 2020 Research funding (EURO millions)</t>
  </si>
  <si>
    <t xml:space="preserve">http://www.m4shalegas.eu/home.html
</t>
  </si>
  <si>
    <t xml:space="preserve"> http://cordis.europa.eu/project/rcn/193743_en.html</t>
  </si>
  <si>
    <t xml:space="preserve">http://www.fracrisk.eu/
</t>
  </si>
  <si>
    <t xml:space="preserve"> http://cordis.europa.eu/project/rcn/193422_en.html</t>
  </si>
  <si>
    <t xml:space="preserve"> http://shalexenvironment.org/
</t>
  </si>
  <si>
    <t>http://cordis.europa.eu/project/rcn/193771_en.html</t>
  </si>
  <si>
    <t xml:space="preserve"> http://www.sheerproject.eu/
</t>
  </si>
  <si>
    <t>https://ec.europa.eu/inea/en/horizon-2020/projects/H2020-Energy/SHEER</t>
  </si>
  <si>
    <t>Connecting Europe Facility (CEF) (EURO millions)</t>
  </si>
  <si>
    <t xml:space="preserve">European Fund for Regional Development (EFRD) (EURO millions) </t>
  </si>
  <si>
    <t xml:space="preserve">Operational Programme “Innovations and Competitiveness”; Priority acis Removing barriers to security of gas supply </t>
  </si>
  <si>
    <t>Operational Programme Competitiveness, entrepreneurship and innovation; Priority Axis Developing support mechanisms for entrpreneurship</t>
  </si>
  <si>
    <t>Operational Programme Competitiveness, entrepreneurship and innovation; Priority Axis Developing support mechanisms for entrpreneurship  (Central Greece, South Aegean)</t>
  </si>
  <si>
    <t>Operational Programme Central Macedonia; Priority Axis Promoting sustainable transport and removing bottlenecks in core network infrastructures</t>
  </si>
  <si>
    <t>Operational Programme Continental Greece entral Macedonia; Priority Axis Promoting sustainable transport and eliminating bottlenecks in basic network infrastructures</t>
  </si>
  <si>
    <t>Operational Programme Eastern Macedonia-Thrace; Priority Axis Improving the attractiveness of the Region as a place of business and individuals</t>
  </si>
  <si>
    <t>Operational Programme for EU Structural Funds Investments for 2014-2020: Priority Axis flexible transport and main network infrastructure</t>
  </si>
  <si>
    <t>Operational Programme Growth and Employment, Priority Axis Competitivenss of small and medium sized enterprises</t>
  </si>
  <si>
    <t>Operational Programme Growth and Employment, Priority Axis Environmental protection and resource efficiency</t>
  </si>
  <si>
    <t>Operational Programme  Infrastructure and Environment; Priority Axis Improving energy security</t>
  </si>
  <si>
    <t>Operational Programme Sustainability and Resource Use Efficiency; Priority Axis Support the transition to a low carbon economy in all sectors</t>
  </si>
  <si>
    <t>Operational Programme Large Infrastructure; Priority Axis  Intelligent and sustainable transition systems for electricity and gas</t>
  </si>
  <si>
    <t>Territorial Coperation Interreg V-A - France-Germany-Switzerland (Rhin supérieur/Oberrhein); Priority Axis Sustainable Growth - Promoting environmentally friendly development in the territories, economy and mobility of the Upper Rhine cross-border area</t>
  </si>
  <si>
    <t>Categories of Intervention no. 7 'Natural Gas', 8 'Natural Gas (TEN-E)'</t>
  </si>
  <si>
    <t xml:space="preserve"> Operational Programmes 2014 -2020: 
http://ec.europa.eu/regional_policy/cs/policy/evaluations/data-for-research/ 
"categorisation data"</t>
  </si>
  <si>
    <t>Inside the EU</t>
  </si>
  <si>
    <t>Multiple activities or unclear</t>
  </si>
  <si>
    <t>Public finance (dometic or EU)</t>
  </si>
  <si>
    <t>Subsidy</t>
  </si>
  <si>
    <r>
      <t>For the purpose of this report, production subsidies for fossil fuels include: national subsidies, investment by state-owned enterprises (SOEs), and public finance. The f</t>
    </r>
    <r>
      <rPr>
        <sz val="11"/>
        <rFont val="Calibri"/>
        <family val="2"/>
        <scheme val="minor"/>
      </rPr>
      <t xml:space="preserve">ull report </t>
    </r>
    <r>
      <rPr>
        <i/>
        <sz val="11"/>
        <rFont val="Calibri"/>
        <family val="2"/>
        <scheme val="minor"/>
      </rPr>
      <t>Phase-out 2020: monitoring Europe's fossil fuel subsidies</t>
    </r>
    <r>
      <rPr>
        <sz val="11"/>
        <color theme="1"/>
        <rFont val="Calibri"/>
        <family val="2"/>
        <scheme val="minor"/>
      </rPr>
      <t xml:space="preserve">provides a detailed discussion of technical and transparency issues in identifying subsidies to fossil production and consumption, and outlines the methodology used in this country study. </t>
    </r>
  </si>
  <si>
    <r>
      <t xml:space="preserve">The authors welcome feedback on the full report, on the country study, and on this data sheet to improve the accuracy and transparency of information on </t>
    </r>
    <r>
      <rPr>
        <sz val="11"/>
        <rFont val="Calibri"/>
        <family val="2"/>
        <scheme val="minor"/>
      </rPr>
      <t>European governments and EU Commission</t>
    </r>
    <r>
      <rPr>
        <b/>
        <sz val="11"/>
        <rFont val="Calibri"/>
        <family val="2"/>
        <scheme val="minor"/>
      </rPr>
      <t xml:space="preserve"> </t>
    </r>
    <r>
      <rPr>
        <sz val="11"/>
        <color theme="1"/>
        <rFont val="Calibri"/>
        <family val="2"/>
        <scheme val="minor"/>
      </rPr>
      <t>subsidies to fossil fuel production and consumption.</t>
    </r>
  </si>
  <si>
    <t>Read the full report: http://odi.org/Europe-fossil-fuel-subsidies</t>
  </si>
  <si>
    <t>Subsidies for production  and consumption of coal, oil and gas: the European Union</t>
  </si>
  <si>
    <r>
      <t xml:space="preserve">This data sheet provides background information for the country study: </t>
    </r>
    <r>
      <rPr>
        <i/>
        <sz val="11"/>
        <rFont val="Calibri"/>
        <family val="2"/>
        <scheme val="minor"/>
      </rPr>
      <t>Monitoring Europe's fossil fuel subsidies: the European Union</t>
    </r>
  </si>
  <si>
    <t>Read the EU study: https://www.odi.org/publications/10936-monitoring-europes-fossil-fuel-subsidies-european-union</t>
  </si>
  <si>
    <t>Summary table of subsidies by activity (Euro millions, average 2014 - 2016) - EU</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</si>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</sst>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407]General"/>
  </numFmts>
  <fonts count="61" x14ac:knownFonts="1">
    <font>
      <sz val="11"/>
      <color theme="1"/>
      <name val="Calibri"/>
      <family val="2"/>
      <scheme val="minor"/>
    </font>
    <font>
      <b/>
      <sz val="11"/>
      <color theme="1"/>
      <name val="Calibri"/>
      <family val="2"/>
      <scheme val="minor"/>
    </font>
    <font>
      <u/>
      <sz val="11"/>
      <color theme="10"/>
      <name val="Calibri"/>
      <family val="2"/>
      <scheme val="minor"/>
    </font>
    <font>
      <sz val="10"/>
      <name val="Arial"/>
      <family val="2"/>
      <charset val="238"/>
    </font>
    <font>
      <sz val="11"/>
      <color indexed="8"/>
      <name val="Calibri"/>
      <family val="2"/>
      <charset val="1"/>
    </font>
    <font>
      <u/>
      <sz val="11"/>
      <color indexed="30"/>
      <name val="Calibri"/>
      <family val="2"/>
      <charset val="1"/>
    </font>
    <font>
      <sz val="10"/>
      <name val="Arial"/>
      <family val="2"/>
    </font>
    <font>
      <b/>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u/>
      <sz val="10"/>
      <color theme="10"/>
      <name val="Arial"/>
      <family val="2"/>
    </font>
    <font>
      <sz val="11"/>
      <name val="Calibri"/>
      <family val="2"/>
      <scheme val="minor"/>
    </font>
    <font>
      <b/>
      <sz val="11"/>
      <name val="Calibri"/>
      <family val="2"/>
      <scheme val="minor"/>
    </font>
    <font>
      <b/>
      <sz val="10"/>
      <color theme="1"/>
      <name val="Calibri"/>
      <family val="2"/>
      <scheme val="minor"/>
    </font>
    <font>
      <b/>
      <sz val="10"/>
      <color rgb="FF4F81BD"/>
      <name val="Arial"/>
      <family val="2"/>
    </font>
    <font>
      <b/>
      <sz val="10"/>
      <name val="Arial"/>
      <family val="2"/>
    </font>
    <font>
      <sz val="10"/>
      <color theme="1"/>
      <name val="Calibri"/>
      <family val="2"/>
      <scheme val="minor"/>
    </font>
    <font>
      <u/>
      <sz val="10"/>
      <color theme="10"/>
      <name val="Calibri"/>
      <family val="2"/>
      <scheme val="minor"/>
    </font>
    <font>
      <b/>
      <u/>
      <sz val="10"/>
      <color theme="1"/>
      <name val="Calibri"/>
      <family val="2"/>
      <scheme val="minor"/>
    </font>
    <font>
      <b/>
      <sz val="10"/>
      <color rgb="FFFF0000"/>
      <name val="Calibri"/>
      <family val="2"/>
      <scheme val="minor"/>
    </font>
    <font>
      <sz val="10"/>
      <color indexed="8"/>
      <name val="Calibri"/>
      <family val="2"/>
    </font>
    <font>
      <b/>
      <sz val="10"/>
      <color rgb="FFFF0000"/>
      <name val="Calibri"/>
      <family val="2"/>
    </font>
    <font>
      <b/>
      <sz val="10"/>
      <color indexed="8"/>
      <name val="Calibri"/>
      <family val="2"/>
    </font>
    <font>
      <u/>
      <sz val="10"/>
      <color indexed="30"/>
      <name val="Calibri"/>
      <family val="2"/>
    </font>
    <font>
      <sz val="10"/>
      <name val="Calibri"/>
      <family val="2"/>
    </font>
    <font>
      <sz val="10"/>
      <color indexed="8"/>
      <name val="Calibri"/>
      <family val="2"/>
      <scheme val="minor"/>
    </font>
    <font>
      <sz val="10"/>
      <color indexed="8"/>
      <name val="Arial"/>
      <family val="2"/>
    </font>
    <font>
      <b/>
      <i/>
      <sz val="10"/>
      <color theme="1"/>
      <name val="Calibri"/>
      <family val="2"/>
      <scheme val="minor"/>
    </font>
    <font>
      <b/>
      <sz val="10"/>
      <color rgb="FF000000"/>
      <name val="Calibri"/>
      <family val="2"/>
      <scheme val="minor"/>
    </font>
    <font>
      <i/>
      <sz val="10"/>
      <color theme="1"/>
      <name val="Calibri"/>
      <family val="2"/>
      <scheme val="minor"/>
    </font>
    <font>
      <i/>
      <sz val="10"/>
      <color rgb="FF000000"/>
      <name val="Calibri"/>
      <family val="2"/>
      <scheme val="minor"/>
    </font>
    <font>
      <i/>
      <u/>
      <sz val="10"/>
      <color rgb="FF000000"/>
      <name val="Calibri"/>
      <family val="2"/>
      <scheme val="minor"/>
    </font>
    <font>
      <b/>
      <sz val="12"/>
      <color theme="0"/>
      <name val="Calibri"/>
      <family val="2"/>
      <scheme val="minor"/>
    </font>
    <font>
      <i/>
      <sz val="11"/>
      <name val="Calibri"/>
      <family val="2"/>
      <scheme val="minor"/>
    </font>
    <font>
      <b/>
      <u/>
      <sz val="11"/>
      <color theme="10"/>
      <name val="Calibri"/>
      <family val="2"/>
      <scheme val="minor"/>
    </font>
    <font>
      <u/>
      <sz val="10"/>
      <color theme="10"/>
      <name val="Trebuchet MS"/>
      <family val="2"/>
    </font>
    <font>
      <b/>
      <u/>
      <sz val="10"/>
      <color theme="10"/>
      <name val="Trebuchet MS"/>
      <family val="2"/>
    </font>
    <font>
      <sz val="11"/>
      <color rgb="FF9C6500"/>
      <name val="Calibri"/>
      <family val="2"/>
      <scheme val="minor"/>
    </font>
    <font>
      <sz val="12"/>
      <color theme="1"/>
      <name val="Calibri"/>
      <family val="2"/>
      <scheme val="minor"/>
    </font>
    <font>
      <u/>
      <sz val="12"/>
      <color theme="10"/>
      <name val="Calibri"/>
      <family val="2"/>
      <scheme val="minor"/>
    </font>
    <font>
      <u/>
      <sz val="10"/>
      <color indexed="12"/>
      <name val="Verdana"/>
      <family val="2"/>
    </font>
    <font>
      <sz val="10"/>
      <color indexed="8"/>
      <name val="Verdana"/>
      <family val="2"/>
    </font>
    <font>
      <sz val="10"/>
      <color theme="1"/>
      <name val="Trebuchet MS"/>
      <family val="2"/>
    </font>
    <font>
      <sz val="8"/>
      <name val="Verdana"/>
      <family val="2"/>
    </font>
    <font>
      <b/>
      <sz val="10"/>
      <color theme="0"/>
      <name val="Arial"/>
      <family val="2"/>
    </font>
    <font>
      <sz val="12"/>
      <color theme="0"/>
      <name val="Calibri"/>
      <family val="2"/>
      <scheme val="minor"/>
    </font>
  </fonts>
  <fills count="40">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34"/>
      </patternFill>
    </fill>
    <fill>
      <patternFill patternType="solid">
        <fgColor theme="0"/>
        <bgColor indexed="26"/>
      </patternFill>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9"/>
      </patternFill>
    </fill>
    <fill>
      <patternFill patternType="solid">
        <fgColor rgb="FF7E6C95"/>
        <bgColor indexed="64"/>
      </patternFill>
    </fill>
  </fills>
  <borders count="59">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medium">
        <color indexed="64"/>
      </right>
      <top style="medium">
        <color indexed="64"/>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theme="1"/>
      </right>
      <top style="medium">
        <color theme="1"/>
      </top>
      <bottom/>
      <diagonal/>
    </border>
    <border>
      <left/>
      <right style="medium">
        <color theme="1"/>
      </right>
      <top/>
      <bottom style="thin">
        <color theme="0" tint="-0.249977111117893"/>
      </bottom>
      <diagonal/>
    </border>
    <border>
      <left/>
      <right style="medium">
        <color theme="1"/>
      </right>
      <top/>
      <bottom/>
      <diagonal/>
    </border>
    <border>
      <left/>
      <right/>
      <top style="thin">
        <color indexed="64"/>
      </top>
      <bottom/>
      <diagonal/>
    </border>
    <border>
      <left style="thin">
        <color auto="1"/>
      </left>
      <right/>
      <top style="medium">
        <color indexed="64"/>
      </top>
      <bottom/>
      <diagonal/>
    </border>
    <border>
      <left style="medium">
        <color indexed="64"/>
      </left>
      <right/>
      <top/>
      <bottom style="thin">
        <color theme="0" tint="-0.249977111117893"/>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theme="1"/>
      </left>
      <right/>
      <top style="medium">
        <color indexed="64"/>
      </top>
      <bottom/>
      <diagonal/>
    </border>
    <border>
      <left/>
      <right/>
      <top style="medium">
        <color indexed="64"/>
      </top>
      <bottom/>
      <diagonal/>
    </border>
    <border>
      <left/>
      <right style="medium">
        <color theme="1"/>
      </right>
      <top style="medium">
        <color indexed="64"/>
      </top>
      <bottom/>
      <diagonal/>
    </border>
    <border>
      <left style="medium">
        <color indexed="64"/>
      </left>
      <right/>
      <top style="medium">
        <color theme="1"/>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thin">
        <color indexed="64"/>
      </right>
      <top style="medium">
        <color indexed="64"/>
      </top>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medium">
        <color indexed="64"/>
      </left>
      <right style="thin">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47"/>
      </left>
      <right style="hair">
        <color indexed="47"/>
      </right>
      <top style="hair">
        <color indexed="47"/>
      </top>
      <bottom style="hair">
        <color indexed="47"/>
      </bottom>
      <diagonal/>
    </border>
    <border>
      <left/>
      <right style="thin">
        <color auto="1"/>
      </right>
      <top/>
      <bottom/>
      <diagonal/>
    </border>
  </borders>
  <cellStyleXfs count="81">
    <xf numFmtId="0" fontId="0" fillId="0" borderId="0"/>
    <xf numFmtId="0" fontId="2" fillId="0" borderId="0" applyNumberFormat="0" applyFill="0" applyBorder="0" applyAlignment="0" applyProtection="0"/>
    <xf numFmtId="0" fontId="4" fillId="0" borderId="0"/>
    <xf numFmtId="0" fontId="5" fillId="0" borderId="0" applyNumberFormat="0" applyFill="0" applyBorder="0" applyProtection="0"/>
    <xf numFmtId="0" fontId="6" fillId="0" borderId="0"/>
    <xf numFmtId="0" fontId="9" fillId="0" borderId="0" applyNumberFormat="0" applyFill="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13" applyNumberFormat="0" applyAlignment="0" applyProtection="0"/>
    <xf numFmtId="0" fontId="17" fillId="11" borderId="14" applyNumberFormat="0" applyAlignment="0" applyProtection="0"/>
    <xf numFmtId="0" fontId="18" fillId="11" borderId="13" applyNumberFormat="0" applyAlignment="0" applyProtection="0"/>
    <xf numFmtId="0" fontId="19" fillId="0" borderId="15" applyNumberFormat="0" applyFill="0" applyAlignment="0" applyProtection="0"/>
    <xf numFmtId="0" fontId="20" fillId="12" borderId="1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 fillId="0" borderId="18" applyNumberFormat="0" applyFill="0" applyAlignment="0" applyProtection="0"/>
    <xf numFmtId="0" fontId="23"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3"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24" fillId="0" borderId="0"/>
    <xf numFmtId="0" fontId="8" fillId="0" borderId="0" applyNumberFormat="0" applyFont="0" applyFill="0" applyBorder="0" applyProtection="0">
      <alignment vertical="center"/>
    </xf>
    <xf numFmtId="0" fontId="8" fillId="13" borderId="17" applyNumberFormat="0" applyFont="0" applyAlignment="0" applyProtection="0"/>
    <xf numFmtId="0" fontId="25" fillId="0" borderId="0" applyNumberFormat="0" applyFill="0" applyBorder="0" applyAlignment="0" applyProtection="0"/>
    <xf numFmtId="0" fontId="8" fillId="13" borderId="17" applyNumberFormat="0" applyFont="0" applyAlignment="0" applyProtection="0"/>
    <xf numFmtId="0" fontId="8" fillId="0" borderId="0"/>
    <xf numFmtId="0" fontId="2" fillId="0" borderId="0" applyNumberFormat="0" applyFill="0" applyBorder="0" applyAlignment="0" applyProtection="0"/>
    <xf numFmtId="0" fontId="52" fillId="9"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7" borderId="0" applyNumberFormat="0" applyBorder="0" applyAlignment="0" applyProtection="0"/>
    <xf numFmtId="0" fontId="6" fillId="0" borderId="0"/>
    <xf numFmtId="0" fontId="53" fillId="0" borderId="0"/>
    <xf numFmtId="43" fontId="53" fillId="0" borderId="0" applyFont="0" applyFill="0" applyBorder="0" applyAlignment="0" applyProtection="0"/>
    <xf numFmtId="43" fontId="53" fillId="0" borderId="0" applyFont="0" applyFill="0" applyBorder="0" applyAlignment="0" applyProtection="0"/>
    <xf numFmtId="0" fontId="54" fillId="0" borderId="0" applyNumberFormat="0" applyFill="0" applyBorder="0" applyAlignment="0" applyProtection="0"/>
    <xf numFmtId="0" fontId="15" fillId="9"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55" fillId="0" borderId="0" applyNumberFormat="0" applyFill="0" applyBorder="0" applyAlignment="0" applyProtection="0">
      <alignment vertical="top"/>
      <protection locked="0"/>
    </xf>
    <xf numFmtId="166" fontId="56" fillId="0" borderId="0" applyBorder="0" applyProtection="0"/>
    <xf numFmtId="0" fontId="8" fillId="0" borderId="0"/>
    <xf numFmtId="0" fontId="57" fillId="0" borderId="0"/>
    <xf numFmtId="0" fontId="50" fillId="0" borderId="0" applyNumberFormat="0" applyFill="0" applyBorder="0" applyAlignment="0" applyProtection="0"/>
    <xf numFmtId="0" fontId="58" fillId="0" borderId="57" applyNumberFormat="0" applyAlignment="0"/>
    <xf numFmtId="43" fontId="53" fillId="0" borderId="0" applyFont="0" applyFill="0" applyBorder="0" applyAlignment="0" applyProtection="0"/>
    <xf numFmtId="0" fontId="6" fillId="0" borderId="0"/>
    <xf numFmtId="43" fontId="53" fillId="0" borderId="0" applyFont="0" applyFill="0" applyBorder="0" applyAlignment="0" applyProtection="0"/>
    <xf numFmtId="9" fontId="57" fillId="0" borderId="0" applyFont="0" applyFill="0" applyBorder="0" applyAlignment="0" applyProtection="0"/>
  </cellStyleXfs>
  <cellXfs count="243">
    <xf numFmtId="0" fontId="0" fillId="0" borderId="0" xfId="0"/>
    <xf numFmtId="0" fontId="0" fillId="0" borderId="0" xfId="0" applyAlignment="1">
      <alignment horizontal="left" vertical="top"/>
    </xf>
    <xf numFmtId="0" fontId="2" fillId="0" borderId="2" xfId="1" applyNumberFormat="1" applyFill="1" applyBorder="1" applyAlignment="1" applyProtection="1">
      <alignment vertical="top" wrapText="1"/>
    </xf>
    <xf numFmtId="0" fontId="0" fillId="0" borderId="0" xfId="0" applyAlignment="1">
      <alignment vertical="top"/>
    </xf>
    <xf numFmtId="0" fontId="0" fillId="0" borderId="22" xfId="0" applyBorder="1" applyAlignment="1">
      <alignment vertical="top"/>
    </xf>
    <xf numFmtId="0" fontId="0" fillId="0" borderId="0" xfId="0" applyAlignment="1">
      <alignment wrapText="1"/>
    </xf>
    <xf numFmtId="0" fontId="1" fillId="0" borderId="0" xfId="0" applyFont="1" applyAlignment="1">
      <alignment wrapText="1"/>
    </xf>
    <xf numFmtId="0" fontId="28" fillId="0" borderId="29" xfId="0" applyFont="1" applyBorder="1" applyAlignment="1">
      <alignment horizontal="left" vertical="center" wrapText="1"/>
    </xf>
    <xf numFmtId="0" fontId="28" fillId="0" borderId="29" xfId="0" applyFont="1" applyBorder="1" applyAlignment="1">
      <alignment horizontal="center" vertical="center" wrapText="1"/>
    </xf>
    <xf numFmtId="4" fontId="28" fillId="0" borderId="29" xfId="0" applyNumberFormat="1" applyFont="1" applyBorder="1" applyAlignment="1">
      <alignment horizontal="center" vertical="center" wrapText="1"/>
    </xf>
    <xf numFmtId="0" fontId="3" fillId="2" borderId="29" xfId="0" applyFont="1" applyFill="1" applyBorder="1" applyAlignment="1">
      <alignment horizontal="left" vertical="top"/>
    </xf>
    <xf numFmtId="164" fontId="28" fillId="0" borderId="0" xfId="0" applyNumberFormat="1" applyFont="1" applyFill="1" applyBorder="1" applyAlignment="1">
      <alignment horizontal="center" vertical="center" wrapText="1"/>
    </xf>
    <xf numFmtId="0" fontId="6" fillId="2" borderId="29" xfId="0" applyFont="1" applyFill="1" applyBorder="1" applyAlignment="1">
      <alignment horizontal="left" vertical="top" wrapText="1"/>
    </xf>
    <xf numFmtId="0" fontId="0" fillId="0" borderId="0" xfId="0" applyBorder="1" applyAlignment="1">
      <alignment horizontal="left" vertical="top" wrapText="1"/>
    </xf>
    <xf numFmtId="0" fontId="31" fillId="2" borderId="31" xfId="0" applyFont="1" applyFill="1" applyBorder="1" applyAlignment="1">
      <alignment horizontal="left" vertical="top" wrapText="1"/>
    </xf>
    <xf numFmtId="0" fontId="31" fillId="2" borderId="31" xfId="0" applyFont="1" applyFill="1" applyBorder="1" applyAlignment="1">
      <alignment horizontal="left" vertical="top"/>
    </xf>
    <xf numFmtId="4" fontId="31" fillId="2" borderId="31" xfId="0" applyNumberFormat="1" applyFont="1" applyFill="1" applyBorder="1" applyAlignment="1">
      <alignment horizontal="left" vertical="top"/>
    </xf>
    <xf numFmtId="4" fontId="31" fillId="2" borderId="29" xfId="0" applyNumberFormat="1" applyFont="1" applyFill="1" applyBorder="1" applyAlignment="1">
      <alignment horizontal="left" vertical="top"/>
    </xf>
    <xf numFmtId="0" fontId="32" fillId="0" borderId="29" xfId="1" applyFont="1" applyBorder="1" applyAlignment="1">
      <alignment horizontal="left" vertical="top" wrapText="1"/>
    </xf>
    <xf numFmtId="0" fontId="31" fillId="0" borderId="29" xfId="0" applyFont="1" applyBorder="1" applyAlignment="1">
      <alignment horizontal="left" vertical="top" wrapText="1"/>
    </xf>
    <xf numFmtId="0" fontId="31" fillId="0" borderId="29" xfId="0" applyFont="1" applyBorder="1" applyAlignment="1">
      <alignment horizontal="left" vertical="top"/>
    </xf>
    <xf numFmtId="0" fontId="31" fillId="2" borderId="29" xfId="0" applyFont="1" applyFill="1" applyBorder="1" applyAlignment="1">
      <alignment horizontal="left" vertical="top" wrapText="1"/>
    </xf>
    <xf numFmtId="0" fontId="31" fillId="2" borderId="29" xfId="0" applyFont="1" applyFill="1" applyBorder="1" applyAlignment="1">
      <alignment horizontal="left" vertical="top"/>
    </xf>
    <xf numFmtId="0" fontId="28" fillId="2" borderId="29" xfId="0" applyFont="1" applyFill="1" applyBorder="1" applyAlignment="1">
      <alignment horizontal="left" vertical="top"/>
    </xf>
    <xf numFmtId="0" fontId="32" fillId="0" borderId="31" xfId="1" applyFont="1" applyBorder="1" applyAlignment="1">
      <alignment horizontal="left" vertical="top" wrapText="1"/>
    </xf>
    <xf numFmtId="0" fontId="31" fillId="0" borderId="0" xfId="0" applyFont="1" applyBorder="1" applyAlignment="1">
      <alignment horizontal="left" vertical="top" wrapText="1"/>
    </xf>
    <xf numFmtId="0" fontId="28" fillId="0" borderId="0" xfId="0" applyFont="1" applyBorder="1" applyAlignment="1">
      <alignment horizontal="left" vertical="top" wrapText="1"/>
    </xf>
    <xf numFmtId="0" fontId="33" fillId="0" borderId="0" xfId="0" applyFont="1" applyBorder="1" applyAlignment="1">
      <alignment horizontal="left" vertical="top" wrapText="1"/>
    </xf>
    <xf numFmtId="2" fontId="33" fillId="0" borderId="0" xfId="0" applyNumberFormat="1" applyFont="1" applyBorder="1" applyAlignment="1">
      <alignment horizontal="left" vertical="top" wrapText="1"/>
    </xf>
    <xf numFmtId="0" fontId="31" fillId="0" borderId="0" xfId="0" applyFont="1" applyAlignment="1">
      <alignment horizontal="left" vertical="top"/>
    </xf>
    <xf numFmtId="0" fontId="0" fillId="0" borderId="0" xfId="0" applyFont="1" applyBorder="1" applyAlignment="1">
      <alignment horizontal="left" vertical="top" wrapText="1"/>
    </xf>
    <xf numFmtId="0" fontId="0" fillId="0" borderId="0" xfId="0" applyFont="1" applyAlignment="1">
      <alignment horizontal="left" vertical="top"/>
    </xf>
    <xf numFmtId="4" fontId="31" fillId="0" borderId="0" xfId="0" applyNumberFormat="1" applyFont="1"/>
    <xf numFmtId="4" fontId="31" fillId="0" borderId="0" xfId="0" applyNumberFormat="1" applyFont="1" applyBorder="1"/>
    <xf numFmtId="0" fontId="31" fillId="2" borderId="32" xfId="0" applyFont="1" applyFill="1" applyBorder="1" applyAlignment="1">
      <alignment horizontal="left" vertical="top" wrapText="1"/>
    </xf>
    <xf numFmtId="0" fontId="31" fillId="0" borderId="32" xfId="0" applyFont="1" applyBorder="1" applyAlignment="1">
      <alignment horizontal="left" vertical="top" wrapText="1"/>
    </xf>
    <xf numFmtId="0" fontId="31" fillId="2" borderId="32" xfId="0" applyFont="1" applyFill="1" applyBorder="1" applyAlignment="1">
      <alignment horizontal="left" vertical="top"/>
    </xf>
    <xf numFmtId="4" fontId="31" fillId="2" borderId="32" xfId="0" applyNumberFormat="1" applyFont="1" applyFill="1" applyBorder="1" applyAlignment="1">
      <alignment horizontal="left" vertical="top"/>
    </xf>
    <xf numFmtId="0" fontId="32" fillId="0" borderId="32" xfId="1" applyFont="1" applyBorder="1" applyAlignment="1">
      <alignment horizontal="left" vertical="top" wrapText="1"/>
    </xf>
    <xf numFmtId="0" fontId="31" fillId="0" borderId="32" xfId="0" applyFont="1" applyBorder="1" applyAlignment="1">
      <alignment horizontal="left" vertical="top"/>
    </xf>
    <xf numFmtId="0" fontId="0" fillId="0" borderId="22" xfId="0" applyFont="1" applyBorder="1" applyAlignment="1">
      <alignment horizontal="left" vertical="top" wrapText="1"/>
    </xf>
    <xf numFmtId="0" fontId="0" fillId="0" borderId="22" xfId="0" applyFont="1" applyBorder="1" applyAlignment="1">
      <alignment horizontal="left" vertical="top"/>
    </xf>
    <xf numFmtId="0" fontId="31" fillId="0" borderId="0" xfId="0" applyFont="1" applyAlignment="1">
      <alignment vertical="top"/>
    </xf>
    <xf numFmtId="0" fontId="35" fillId="3" borderId="30" xfId="2" applyFont="1" applyFill="1" applyBorder="1" applyAlignment="1">
      <alignment vertical="top" wrapText="1"/>
    </xf>
    <xf numFmtId="0" fontId="31" fillId="0" borderId="31" xfId="0" applyFont="1" applyBorder="1" applyAlignment="1">
      <alignment vertical="top" wrapText="1"/>
    </xf>
    <xf numFmtId="0" fontId="32" fillId="0" borderId="31" xfId="1" applyNumberFormat="1" applyFont="1" applyFill="1" applyBorder="1" applyAlignment="1" applyProtection="1">
      <alignment vertical="top" wrapText="1"/>
    </xf>
    <xf numFmtId="0" fontId="35" fillId="3" borderId="3" xfId="2" applyFont="1" applyFill="1" applyBorder="1" applyAlignment="1">
      <alignment vertical="top" wrapText="1"/>
    </xf>
    <xf numFmtId="0" fontId="31" fillId="0" borderId="2" xfId="0" applyFont="1" applyBorder="1" applyAlignment="1">
      <alignment vertical="top" wrapText="1"/>
    </xf>
    <xf numFmtId="4" fontId="31" fillId="2" borderId="1" xfId="0" applyNumberFormat="1" applyFont="1" applyFill="1" applyBorder="1" applyAlignment="1">
      <alignment horizontal="left" vertical="top"/>
    </xf>
    <xf numFmtId="0" fontId="38" fillId="0" borderId="29" xfId="3" applyNumberFormat="1" applyFont="1" applyFill="1" applyBorder="1" applyAlignment="1" applyProtection="1">
      <alignment vertical="top" wrapText="1"/>
    </xf>
    <xf numFmtId="0" fontId="35" fillId="0" borderId="2" xfId="2" applyFont="1" applyBorder="1" applyAlignment="1">
      <alignment vertical="top" wrapText="1"/>
    </xf>
    <xf numFmtId="0" fontId="32" fillId="0" borderId="2" xfId="1" applyNumberFormat="1" applyFont="1" applyFill="1" applyBorder="1" applyAlignment="1" applyProtection="1">
      <alignment vertical="top" wrapText="1"/>
    </xf>
    <xf numFmtId="0" fontId="32" fillId="0" borderId="29" xfId="1" applyNumberFormat="1" applyFont="1" applyFill="1" applyBorder="1" applyAlignment="1" applyProtection="1">
      <alignment vertical="top" wrapText="1"/>
    </xf>
    <xf numFmtId="0" fontId="35" fillId="4" borderId="3" xfId="2" applyFont="1" applyFill="1" applyBorder="1" applyAlignment="1">
      <alignment vertical="top" wrapText="1"/>
    </xf>
    <xf numFmtId="4" fontId="31" fillId="2" borderId="1" xfId="0" applyNumberFormat="1" applyFont="1" applyFill="1" applyBorder="1" applyAlignment="1">
      <alignment horizontal="left" vertical="top" wrapText="1"/>
    </xf>
    <xf numFmtId="0" fontId="35" fillId="5" borderId="3" xfId="2" applyFont="1" applyFill="1" applyBorder="1" applyAlignment="1">
      <alignment vertical="top" wrapText="1"/>
    </xf>
    <xf numFmtId="0" fontId="31" fillId="2" borderId="2" xfId="0" applyFont="1" applyFill="1" applyBorder="1" applyAlignment="1">
      <alignment vertical="top" wrapText="1"/>
    </xf>
    <xf numFmtId="0" fontId="31" fillId="2" borderId="0" xfId="0" applyFont="1" applyFill="1" applyAlignment="1">
      <alignment vertical="top"/>
    </xf>
    <xf numFmtId="0" fontId="36" fillId="2" borderId="2" xfId="2" applyFont="1" applyFill="1" applyBorder="1" applyAlignment="1">
      <alignment vertical="top" wrapText="1"/>
    </xf>
    <xf numFmtId="0" fontId="37" fillId="5" borderId="3" xfId="2" applyFont="1" applyFill="1" applyBorder="1" applyAlignment="1">
      <alignment vertical="top" wrapText="1"/>
    </xf>
    <xf numFmtId="0" fontId="31" fillId="0" borderId="32" xfId="0" applyFont="1" applyBorder="1" applyAlignment="1">
      <alignment vertical="top" wrapText="1"/>
    </xf>
    <xf numFmtId="0" fontId="31" fillId="0" borderId="0" xfId="0" applyFont="1" applyBorder="1" applyAlignment="1">
      <alignment vertical="top" wrapText="1"/>
    </xf>
    <xf numFmtId="0" fontId="31" fillId="0" borderId="22" xfId="0" applyFont="1" applyBorder="1" applyAlignment="1">
      <alignment vertical="top" wrapText="1"/>
    </xf>
    <xf numFmtId="0" fontId="35" fillId="4" borderId="35" xfId="2" applyFont="1" applyFill="1" applyBorder="1" applyAlignment="1">
      <alignment vertical="top" wrapText="1"/>
    </xf>
    <xf numFmtId="0" fontId="0" fillId="0" borderId="0" xfId="0" applyBorder="1" applyAlignment="1">
      <alignment vertical="top" wrapText="1"/>
    </xf>
    <xf numFmtId="0" fontId="33" fillId="0" borderId="22" xfId="0" applyFont="1" applyBorder="1" applyAlignment="1">
      <alignment vertical="top" wrapText="1"/>
    </xf>
    <xf numFmtId="0" fontId="32" fillId="0" borderId="32" xfId="1" applyNumberFormat="1" applyFont="1" applyFill="1" applyBorder="1" applyAlignment="1" applyProtection="1">
      <alignment vertical="top" wrapText="1"/>
    </xf>
    <xf numFmtId="2" fontId="33" fillId="0" borderId="22" xfId="0" applyNumberFormat="1" applyFont="1" applyBorder="1" applyAlignment="1">
      <alignment vertical="top" wrapText="1"/>
    </xf>
    <xf numFmtId="4" fontId="31" fillId="2" borderId="33" xfId="0" applyNumberFormat="1" applyFont="1" applyFill="1" applyBorder="1" applyAlignment="1">
      <alignment horizontal="left" vertical="top"/>
    </xf>
    <xf numFmtId="0" fontId="35" fillId="0" borderId="22" xfId="2" applyFont="1" applyBorder="1" applyAlignment="1">
      <alignment vertical="top" wrapText="1"/>
    </xf>
    <xf numFmtId="0" fontId="35" fillId="3" borderId="35" xfId="2" applyFont="1" applyFill="1" applyBorder="1" applyAlignment="1">
      <alignment vertical="top" wrapText="1"/>
    </xf>
    <xf numFmtId="0" fontId="31" fillId="0" borderId="22" xfId="0" applyFont="1" applyBorder="1" applyAlignment="1">
      <alignment vertical="top"/>
    </xf>
    <xf numFmtId="0" fontId="34" fillId="2" borderId="0" xfId="0" applyFont="1" applyFill="1" applyAlignment="1">
      <alignment vertical="top" wrapText="1"/>
    </xf>
    <xf numFmtId="0" fontId="33" fillId="0" borderId="0" xfId="0" applyFont="1" applyBorder="1" applyAlignment="1">
      <alignment vertical="top" wrapText="1"/>
    </xf>
    <xf numFmtId="0" fontId="0" fillId="0" borderId="0" xfId="0" applyAlignment="1">
      <alignment vertical="top"/>
    </xf>
    <xf numFmtId="0" fontId="0" fillId="2" borderId="0" xfId="0" applyFill="1" applyAlignment="1">
      <alignment vertical="top"/>
    </xf>
    <xf numFmtId="0" fontId="28" fillId="0" borderId="7" xfId="0" applyFont="1" applyBorder="1" applyAlignment="1">
      <alignment horizontal="left" vertical="center" wrapText="1"/>
    </xf>
    <xf numFmtId="0" fontId="28" fillId="0" borderId="7" xfId="0" applyFont="1" applyBorder="1" applyAlignment="1">
      <alignment horizontal="center" vertical="center" wrapText="1"/>
    </xf>
    <xf numFmtId="4" fontId="28" fillId="0" borderId="7" xfId="0" applyNumberFormat="1" applyFont="1" applyBorder="1" applyAlignment="1">
      <alignment horizontal="center" vertical="center" wrapText="1"/>
    </xf>
    <xf numFmtId="0" fontId="35" fillId="3" borderId="7" xfId="2" applyFont="1" applyFill="1" applyBorder="1" applyAlignment="1">
      <alignment vertical="top" wrapText="1"/>
    </xf>
    <xf numFmtId="0" fontId="31" fillId="0" borderId="7" xfId="0" applyFont="1" applyFill="1" applyBorder="1" applyAlignment="1">
      <alignment vertical="top" wrapText="1"/>
    </xf>
    <xf numFmtId="0" fontId="31" fillId="0" borderId="7" xfId="0" applyFont="1" applyBorder="1" applyAlignment="1">
      <alignment vertical="top" wrapText="1"/>
    </xf>
    <xf numFmtId="4" fontId="31" fillId="2" borderId="7" xfId="0" applyNumberFormat="1" applyFont="1" applyFill="1" applyBorder="1" applyAlignment="1">
      <alignment horizontal="left" vertical="top"/>
    </xf>
    <xf numFmtId="0" fontId="32" fillId="0" borderId="7" xfId="1" applyNumberFormat="1" applyFont="1" applyFill="1" applyBorder="1" applyAlignment="1" applyProtection="1">
      <alignment vertical="top" wrapText="1"/>
    </xf>
    <xf numFmtId="0" fontId="35" fillId="0" borderId="7" xfId="2" applyFont="1" applyBorder="1" applyAlignment="1">
      <alignment vertical="top" wrapText="1"/>
    </xf>
    <xf numFmtId="0" fontId="31" fillId="0" borderId="7" xfId="0" applyFont="1" applyBorder="1" applyAlignment="1">
      <alignment vertical="top"/>
    </xf>
    <xf numFmtId="0" fontId="38" fillId="0" borderId="7" xfId="3" applyNumberFormat="1" applyFont="1" applyFill="1" applyBorder="1" applyAlignment="1" applyProtection="1">
      <alignment vertical="top" wrapText="1"/>
    </xf>
    <xf numFmtId="0" fontId="35" fillId="5" borderId="7" xfId="2" applyFont="1" applyFill="1" applyBorder="1" applyAlignment="1">
      <alignment vertical="top" wrapText="1"/>
    </xf>
    <xf numFmtId="0" fontId="35" fillId="2" borderId="7" xfId="2" applyFont="1" applyFill="1" applyBorder="1" applyAlignment="1">
      <alignment vertical="top" wrapText="1"/>
    </xf>
    <xf numFmtId="0" fontId="35" fillId="4" borderId="7" xfId="2" applyFont="1" applyFill="1" applyBorder="1" applyAlignment="1">
      <alignment vertical="top" wrapText="1"/>
    </xf>
    <xf numFmtId="0" fontId="31" fillId="2" borderId="7" xfId="0" applyFont="1" applyFill="1" applyBorder="1" applyAlignment="1">
      <alignment vertical="top" wrapText="1"/>
    </xf>
    <xf numFmtId="0" fontId="31" fillId="2" borderId="7" xfId="0" applyFont="1" applyFill="1" applyBorder="1" applyAlignment="1">
      <alignment vertical="top"/>
    </xf>
    <xf numFmtId="0" fontId="37" fillId="3" borderId="7" xfId="2" applyFont="1" applyFill="1" applyBorder="1" applyAlignment="1">
      <alignment vertical="top" wrapText="1"/>
    </xf>
    <xf numFmtId="0" fontId="32" fillId="2" borderId="7" xfId="1" applyNumberFormat="1" applyFont="1" applyFill="1" applyBorder="1" applyAlignment="1" applyProtection="1">
      <alignment vertical="top" wrapText="1"/>
    </xf>
    <xf numFmtId="0" fontId="35" fillId="5" borderId="34" xfId="2" applyFont="1" applyFill="1" applyBorder="1" applyAlignment="1">
      <alignment vertical="top" wrapText="1"/>
    </xf>
    <xf numFmtId="0" fontId="37" fillId="5" borderId="7" xfId="2" applyFont="1" applyFill="1" applyBorder="1" applyAlignment="1">
      <alignment vertical="top" wrapText="1"/>
    </xf>
    <xf numFmtId="0" fontId="31" fillId="0" borderId="36" xfId="0" applyFont="1" applyBorder="1" applyAlignment="1">
      <alignment vertical="top"/>
    </xf>
    <xf numFmtId="0" fontId="31" fillId="2" borderId="32" xfId="0" applyFont="1" applyFill="1" applyBorder="1" applyAlignment="1">
      <alignment vertical="top" wrapText="1"/>
    </xf>
    <xf numFmtId="0" fontId="32" fillId="0" borderId="32" xfId="1" applyFont="1" applyBorder="1" applyAlignment="1">
      <alignment vertical="top" wrapText="1"/>
    </xf>
    <xf numFmtId="0" fontId="0" fillId="0" borderId="0" xfId="0" applyBorder="1" applyAlignment="1">
      <alignment vertical="top"/>
    </xf>
    <xf numFmtId="0" fontId="35" fillId="0" borderId="32" xfId="2" applyFont="1" applyBorder="1" applyAlignment="1">
      <alignment vertical="top" wrapText="1"/>
    </xf>
    <xf numFmtId="0" fontId="31" fillId="0" borderId="0" xfId="0" applyFont="1" applyBorder="1" applyAlignment="1">
      <alignment vertical="top"/>
    </xf>
    <xf numFmtId="0" fontId="38" fillId="2" borderId="7" xfId="3" applyNumberFormat="1" applyFont="1" applyFill="1" applyBorder="1" applyAlignment="1" applyProtection="1">
      <alignment vertical="top" wrapText="1"/>
    </xf>
    <xf numFmtId="0" fontId="35" fillId="5" borderId="32" xfId="2" applyFont="1" applyFill="1" applyBorder="1" applyAlignment="1">
      <alignment vertical="top" wrapText="1"/>
    </xf>
    <xf numFmtId="0" fontId="0" fillId="2" borderId="0" xfId="0" applyFill="1" applyAlignment="1">
      <alignment vertical="top"/>
    </xf>
    <xf numFmtId="0" fontId="37" fillId="5" borderId="32" xfId="2" applyFont="1" applyFill="1" applyBorder="1" applyAlignment="1">
      <alignment vertical="top" wrapText="1"/>
    </xf>
    <xf numFmtId="0" fontId="28" fillId="0" borderId="36" xfId="0" applyFont="1" applyBorder="1" applyAlignment="1">
      <alignment horizontal="left" vertical="center" wrapText="1"/>
    </xf>
    <xf numFmtId="0" fontId="31" fillId="0" borderId="32" xfId="0" applyFont="1" applyBorder="1" applyAlignment="1">
      <alignment vertical="top"/>
    </xf>
    <xf numFmtId="0" fontId="0" fillId="0" borderId="9" xfId="0" applyBorder="1" applyAlignment="1">
      <alignment vertical="top"/>
    </xf>
    <xf numFmtId="0" fontId="32" fillId="0" borderId="7" xfId="1" applyFont="1" applyBorder="1" applyAlignment="1">
      <alignment vertical="top" wrapText="1"/>
    </xf>
    <xf numFmtId="0" fontId="31" fillId="0" borderId="9" xfId="0" applyFont="1" applyBorder="1" applyAlignment="1">
      <alignment vertical="top"/>
    </xf>
    <xf numFmtId="0" fontId="35" fillId="5" borderId="22" xfId="2" applyFont="1" applyFill="1" applyBorder="1" applyAlignment="1">
      <alignment vertical="top" wrapText="1"/>
    </xf>
    <xf numFmtId="0" fontId="0" fillId="2" borderId="0" xfId="0" applyFill="1" applyAlignment="1">
      <alignment vertical="top"/>
    </xf>
    <xf numFmtId="0" fontId="0" fillId="2" borderId="0" xfId="0" applyFill="1" applyAlignment="1">
      <alignment vertical="top"/>
    </xf>
    <xf numFmtId="4" fontId="35" fillId="0" borderId="22" xfId="2" applyNumberFormat="1" applyFont="1" applyBorder="1" applyAlignment="1">
      <alignment vertical="top"/>
    </xf>
    <xf numFmtId="0" fontId="33" fillId="2" borderId="22" xfId="0" applyFont="1" applyFill="1" applyBorder="1" applyAlignment="1">
      <alignment vertical="top" wrapText="1"/>
    </xf>
    <xf numFmtId="0" fontId="2" fillId="0" borderId="7" xfId="1" applyBorder="1" applyAlignment="1">
      <alignment vertical="top" wrapText="1"/>
    </xf>
    <xf numFmtId="0" fontId="2" fillId="2" borderId="7" xfId="1" applyFill="1" applyBorder="1" applyAlignment="1">
      <alignment vertical="top" wrapText="1"/>
    </xf>
    <xf numFmtId="0" fontId="0" fillId="2" borderId="0" xfId="0" applyFill="1" applyAlignment="1">
      <alignment vertical="top"/>
    </xf>
    <xf numFmtId="0" fontId="0" fillId="2" borderId="0" xfId="0" applyFill="1" applyAlignment="1">
      <alignment vertical="top" wrapText="1"/>
    </xf>
    <xf numFmtId="0" fontId="2" fillId="2" borderId="7" xfId="1" applyNumberFormat="1" applyFill="1" applyBorder="1" applyAlignment="1" applyProtection="1">
      <alignment vertical="top" wrapText="1"/>
    </xf>
    <xf numFmtId="0" fontId="28" fillId="2" borderId="0" xfId="0" applyFont="1" applyFill="1" applyBorder="1" applyAlignment="1">
      <alignment vertical="top" wrapText="1"/>
    </xf>
    <xf numFmtId="0" fontId="0" fillId="0" borderId="0" xfId="0" applyFont="1" applyBorder="1" applyAlignment="1">
      <alignment vertical="top"/>
    </xf>
    <xf numFmtId="4" fontId="28" fillId="2" borderId="0" xfId="0" applyNumberFormat="1" applyFont="1" applyFill="1" applyBorder="1" applyAlignment="1">
      <alignment vertical="top" wrapText="1"/>
    </xf>
    <xf numFmtId="165" fontId="31" fillId="2" borderId="7" xfId="0" applyNumberFormat="1" applyFont="1" applyFill="1" applyBorder="1" applyAlignment="1">
      <alignment vertical="top"/>
    </xf>
    <xf numFmtId="0" fontId="32" fillId="2" borderId="7" xfId="1" applyFont="1" applyFill="1" applyBorder="1" applyAlignment="1">
      <alignment vertical="top" wrapText="1"/>
    </xf>
    <xf numFmtId="0" fontId="31" fillId="2" borderId="32" xfId="0" applyFont="1" applyFill="1" applyBorder="1" applyAlignment="1">
      <alignment vertical="top"/>
    </xf>
    <xf numFmtId="165" fontId="31" fillId="2" borderId="32" xfId="0" applyNumberFormat="1" applyFont="1" applyFill="1" applyBorder="1" applyAlignment="1">
      <alignment vertical="top"/>
    </xf>
    <xf numFmtId="165" fontId="28" fillId="0" borderId="22" xfId="0" applyNumberFormat="1" applyFont="1" applyBorder="1" applyAlignment="1">
      <alignment vertical="top" wrapText="1"/>
    </xf>
    <xf numFmtId="165" fontId="33" fillId="0" borderId="22" xfId="0" applyNumberFormat="1" applyFont="1" applyBorder="1" applyAlignment="1">
      <alignment vertical="top" wrapText="1"/>
    </xf>
    <xf numFmtId="49" fontId="40" fillId="38" borderId="7" xfId="4" applyNumberFormat="1" applyFont="1" applyFill="1" applyBorder="1" applyAlignment="1">
      <alignment vertical="top" wrapText="1"/>
    </xf>
    <xf numFmtId="49" fontId="41" fillId="6" borderId="7" xfId="4" applyNumberFormat="1" applyFont="1" applyFill="1" applyBorder="1" applyAlignment="1">
      <alignment vertical="top"/>
    </xf>
    <xf numFmtId="164" fontId="31" fillId="2" borderId="7" xfId="0" applyNumberFormat="1" applyFont="1" applyFill="1" applyBorder="1" applyAlignment="1">
      <alignment vertical="top"/>
    </xf>
    <xf numFmtId="164" fontId="31" fillId="0" borderId="7" xfId="0" applyNumberFormat="1" applyFont="1" applyBorder="1" applyAlignment="1">
      <alignment vertical="top" wrapText="1"/>
    </xf>
    <xf numFmtId="49" fontId="41" fillId="38" borderId="7" xfId="4" applyNumberFormat="1" applyFont="1" applyFill="1" applyBorder="1" applyAlignment="1">
      <alignment vertical="top" wrapText="1"/>
    </xf>
    <xf numFmtId="49" fontId="41" fillId="38" borderId="32" xfId="4" applyNumberFormat="1" applyFont="1" applyFill="1" applyBorder="1" applyAlignment="1">
      <alignment vertical="top" wrapText="1"/>
    </xf>
    <xf numFmtId="49" fontId="41" fillId="6" borderId="32" xfId="4" applyNumberFormat="1" applyFont="1" applyFill="1" applyBorder="1" applyAlignment="1">
      <alignment vertical="top"/>
    </xf>
    <xf numFmtId="164" fontId="31" fillId="0" borderId="32" xfId="0" applyNumberFormat="1" applyFont="1" applyBorder="1" applyAlignment="1">
      <alignment vertical="top" wrapText="1"/>
    </xf>
    <xf numFmtId="164" fontId="31" fillId="2" borderId="32" xfId="0" applyNumberFormat="1" applyFont="1" applyFill="1" applyBorder="1" applyAlignment="1">
      <alignment vertical="top"/>
    </xf>
    <xf numFmtId="0" fontId="31" fillId="2" borderId="29" xfId="0" applyFont="1" applyFill="1" applyBorder="1" applyAlignment="1" applyProtection="1">
      <alignment horizontal="left" vertical="top" wrapText="1"/>
      <protection locked="0"/>
    </xf>
    <xf numFmtId="0" fontId="31" fillId="2" borderId="39" xfId="0" applyFont="1" applyFill="1" applyBorder="1" applyAlignment="1">
      <alignment vertical="top" wrapText="1"/>
    </xf>
    <xf numFmtId="0" fontId="31" fillId="0" borderId="39" xfId="0" applyFont="1" applyBorder="1" applyAlignment="1">
      <alignment vertical="top"/>
    </xf>
    <xf numFmtId="0" fontId="31" fillId="0" borderId="22" xfId="0" applyFont="1" applyBorder="1" applyAlignment="1">
      <alignment horizontal="left" vertical="top"/>
    </xf>
    <xf numFmtId="4" fontId="31" fillId="2" borderId="0" xfId="0" applyNumberFormat="1" applyFont="1" applyFill="1" applyBorder="1" applyAlignment="1">
      <alignment horizontal="left" vertical="top"/>
    </xf>
    <xf numFmtId="0" fontId="28" fillId="0" borderId="22" xfId="0" applyFont="1" applyBorder="1" applyAlignment="1">
      <alignment horizontal="left" vertical="top" wrapText="1"/>
    </xf>
    <xf numFmtId="0" fontId="33" fillId="0" borderId="22" xfId="0" applyFont="1" applyBorder="1" applyAlignment="1">
      <alignment horizontal="left" vertical="top" wrapText="1"/>
    </xf>
    <xf numFmtId="165" fontId="35" fillId="0" borderId="33" xfId="2" applyNumberFormat="1" applyFont="1" applyBorder="1" applyAlignment="1">
      <alignment vertical="top" wrapText="1"/>
    </xf>
    <xf numFmtId="0" fontId="35" fillId="5" borderId="41" xfId="2" applyFont="1" applyFill="1" applyBorder="1" applyAlignment="1">
      <alignment vertical="top" wrapText="1"/>
    </xf>
    <xf numFmtId="0" fontId="31" fillId="0" borderId="41" xfId="0" applyFont="1" applyBorder="1" applyAlignment="1">
      <alignment vertical="top"/>
    </xf>
    <xf numFmtId="0" fontId="31" fillId="0" borderId="1" xfId="0" applyFont="1" applyBorder="1" applyAlignment="1">
      <alignment horizontal="left" vertical="top" wrapText="1"/>
    </xf>
    <xf numFmtId="0" fontId="32" fillId="0" borderId="39" xfId="1" applyFont="1" applyBorder="1" applyAlignment="1">
      <alignment vertical="top" wrapText="1"/>
    </xf>
    <xf numFmtId="0" fontId="31" fillId="2" borderId="38" xfId="0" applyFont="1" applyFill="1" applyBorder="1" applyAlignment="1">
      <alignment vertical="top" wrapText="1"/>
    </xf>
    <xf numFmtId="0" fontId="31" fillId="0" borderId="41" xfId="0" applyFont="1" applyBorder="1" applyAlignment="1">
      <alignment vertical="top" wrapText="1"/>
    </xf>
    <xf numFmtId="0" fontId="31" fillId="0" borderId="7" xfId="0" applyFont="1" applyFill="1" applyBorder="1" applyAlignment="1">
      <alignment horizontal="left" vertical="top" wrapText="1"/>
    </xf>
    <xf numFmtId="0" fontId="31" fillId="0" borderId="40" xfId="0" applyFont="1" applyBorder="1" applyAlignment="1">
      <alignment vertical="top"/>
    </xf>
    <xf numFmtId="4" fontId="31" fillId="2" borderId="39" xfId="0" applyNumberFormat="1" applyFont="1" applyFill="1" applyBorder="1" applyAlignment="1">
      <alignment horizontal="left" vertical="top"/>
    </xf>
    <xf numFmtId="165" fontId="35" fillId="0" borderId="22" xfId="2" applyNumberFormat="1" applyFont="1" applyBorder="1" applyAlignment="1">
      <alignment vertical="top" wrapText="1"/>
    </xf>
    <xf numFmtId="0" fontId="31" fillId="0" borderId="39" xfId="0" applyFont="1" applyBorder="1" applyAlignment="1">
      <alignment vertical="top" wrapText="1"/>
    </xf>
    <xf numFmtId="0" fontId="31" fillId="0" borderId="7" xfId="0" applyFont="1" applyBorder="1" applyAlignment="1">
      <alignment horizontal="left" vertical="top" wrapText="1"/>
    </xf>
    <xf numFmtId="0" fontId="33" fillId="2" borderId="41" xfId="0" applyFont="1" applyFill="1" applyBorder="1" applyAlignment="1">
      <alignment vertical="top" wrapText="1"/>
    </xf>
    <xf numFmtId="0" fontId="33" fillId="0" borderId="41" xfId="0" applyFont="1" applyBorder="1" applyAlignment="1">
      <alignment vertical="top" wrapText="1"/>
    </xf>
    <xf numFmtId="2" fontId="33" fillId="0" borderId="41" xfId="0" applyNumberFormat="1" applyFont="1" applyBorder="1" applyAlignment="1">
      <alignment vertical="top" wrapText="1"/>
    </xf>
    <xf numFmtId="165" fontId="35" fillId="0" borderId="31" xfId="2" applyNumberFormat="1" applyFont="1" applyBorder="1" applyAlignment="1">
      <alignment vertical="top" wrapText="1"/>
    </xf>
    <xf numFmtId="0" fontId="31" fillId="2" borderId="37" xfId="0" applyFont="1" applyFill="1" applyBorder="1" applyAlignment="1">
      <alignment vertical="top" wrapText="1"/>
    </xf>
    <xf numFmtId="0" fontId="2" fillId="0" borderId="7" xfId="1" applyNumberFormat="1" applyFill="1" applyBorder="1" applyAlignment="1" applyProtection="1">
      <alignment vertical="top" wrapText="1"/>
    </xf>
    <xf numFmtId="0" fontId="0" fillId="0" borderId="0" xfId="0" applyAlignment="1">
      <alignment vertical="top"/>
    </xf>
    <xf numFmtId="0" fontId="0" fillId="0" borderId="0" xfId="0"/>
    <xf numFmtId="165" fontId="0" fillId="0" borderId="0" xfId="0" applyNumberFormat="1" applyFont="1" applyBorder="1" applyAlignment="1">
      <alignment horizontal="center" vertical="center"/>
    </xf>
    <xf numFmtId="165" fontId="0" fillId="0" borderId="0" xfId="0" applyNumberFormat="1" applyFont="1" applyFill="1" applyBorder="1" applyAlignment="1">
      <alignment horizontal="center" vertical="center"/>
    </xf>
    <xf numFmtId="165" fontId="1" fillId="0" borderId="0" xfId="0" applyNumberFormat="1" applyFont="1" applyBorder="1" applyAlignment="1">
      <alignment horizontal="center" vertical="center"/>
    </xf>
    <xf numFmtId="0" fontId="0" fillId="0" borderId="0" xfId="0" applyBorder="1"/>
    <xf numFmtId="0" fontId="7" fillId="0" borderId="0" xfId="0" applyFont="1" applyBorder="1" applyAlignment="1">
      <alignment vertical="center" wrapText="1"/>
    </xf>
    <xf numFmtId="0" fontId="31" fillId="0" borderId="0" xfId="0" applyFont="1"/>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9" xfId="0" applyFont="1" applyFill="1" applyBorder="1" applyAlignment="1">
      <alignment wrapText="1"/>
    </xf>
    <xf numFmtId="0" fontId="43" fillId="0" borderId="27" xfId="0" applyFont="1" applyBorder="1" applyAlignment="1">
      <alignment vertical="center" wrapText="1"/>
    </xf>
    <xf numFmtId="165" fontId="28" fillId="0" borderId="28" xfId="0" applyNumberFormat="1" applyFont="1" applyBorder="1" applyAlignment="1">
      <alignment horizontal="center" vertical="center"/>
    </xf>
    <xf numFmtId="165" fontId="44" fillId="0" borderId="20" xfId="0" applyNumberFormat="1" applyFont="1" applyBorder="1" applyAlignment="1">
      <alignment horizontal="right"/>
    </xf>
    <xf numFmtId="165" fontId="44" fillId="0" borderId="21" xfId="0" applyNumberFormat="1" applyFont="1" applyBorder="1" applyAlignment="1">
      <alignment horizontal="right"/>
    </xf>
    <xf numFmtId="165" fontId="44" fillId="0" borderId="42" xfId="0" applyNumberFormat="1" applyFont="1" applyBorder="1" applyAlignment="1">
      <alignment horizontal="right"/>
    </xf>
    <xf numFmtId="165" fontId="44" fillId="0" borderId="26" xfId="0" applyNumberFormat="1" applyFont="1" applyBorder="1" applyAlignment="1">
      <alignment horizontal="right"/>
    </xf>
    <xf numFmtId="0" fontId="31" fillId="0" borderId="43" xfId="0" applyFont="1" applyBorder="1"/>
    <xf numFmtId="0" fontId="28" fillId="0" borderId="47" xfId="0" applyFont="1" applyBorder="1"/>
    <xf numFmtId="0" fontId="45" fillId="0" borderId="24" xfId="0" applyFont="1" applyBorder="1" applyAlignment="1">
      <alignment horizontal="right" vertical="center" wrapText="1"/>
    </xf>
    <xf numFmtId="0" fontId="46" fillId="0" borderId="25" xfId="0" applyFont="1" applyBorder="1" applyAlignment="1">
      <alignment horizontal="right" vertical="center" wrapText="1"/>
    </xf>
    <xf numFmtId="0" fontId="45" fillId="0" borderId="25" xfId="0" applyFont="1" applyBorder="1" applyAlignment="1">
      <alignment horizontal="right" vertical="center" wrapText="1"/>
    </xf>
    <xf numFmtId="0" fontId="45" fillId="0" borderId="25" xfId="0" applyFont="1" applyBorder="1" applyAlignment="1">
      <alignment horizontal="right" wrapText="1"/>
    </xf>
    <xf numFmtId="0" fontId="28" fillId="0" borderId="50" xfId="0" applyFont="1" applyBorder="1" applyAlignment="1">
      <alignment horizontal="center" vertical="center" wrapText="1"/>
    </xf>
    <xf numFmtId="3" fontId="31" fillId="0" borderId="53" xfId="0" applyNumberFormat="1" applyFont="1" applyBorder="1" applyAlignment="1">
      <alignment horizontal="center" vertical="center"/>
    </xf>
    <xf numFmtId="3" fontId="31" fillId="0" borderId="38" xfId="0" applyNumberFormat="1" applyFont="1" applyBorder="1" applyAlignment="1">
      <alignment horizontal="center" vertical="center"/>
    </xf>
    <xf numFmtId="3" fontId="31" fillId="0" borderId="38" xfId="0" applyNumberFormat="1" applyFont="1" applyFill="1" applyBorder="1" applyAlignment="1">
      <alignment horizontal="center" vertical="center"/>
    </xf>
    <xf numFmtId="3" fontId="31" fillId="0" borderId="48" xfId="0" applyNumberFormat="1" applyFont="1" applyFill="1" applyBorder="1" applyAlignment="1">
      <alignment horizontal="center" vertical="center"/>
    </xf>
    <xf numFmtId="3" fontId="31" fillId="0" borderId="51" xfId="0" applyNumberFormat="1" applyFont="1" applyFill="1" applyBorder="1" applyAlignment="1">
      <alignment horizontal="center" vertical="center"/>
    </xf>
    <xf numFmtId="3" fontId="44" fillId="0" borderId="38" xfId="0" applyNumberFormat="1" applyFont="1" applyFill="1" applyBorder="1" applyAlignment="1">
      <alignment horizontal="center" vertical="center" wrapText="1"/>
    </xf>
    <xf numFmtId="3" fontId="31" fillId="0" borderId="38" xfId="0" applyNumberFormat="1" applyFont="1" applyBorder="1" applyAlignment="1">
      <alignment horizontal="center" vertical="center" wrapText="1"/>
    </xf>
    <xf numFmtId="3" fontId="31" fillId="0" borderId="48" xfId="0" applyNumberFormat="1" applyFont="1" applyBorder="1" applyAlignment="1">
      <alignment horizontal="center" vertical="center" wrapText="1"/>
    </xf>
    <xf numFmtId="3" fontId="44" fillId="0" borderId="53" xfId="0" applyNumberFormat="1" applyFont="1" applyBorder="1" applyAlignment="1">
      <alignment horizontal="right"/>
    </xf>
    <xf numFmtId="3" fontId="44" fillId="0" borderId="38" xfId="0" applyNumberFormat="1" applyFont="1" applyBorder="1" applyAlignment="1">
      <alignment horizontal="right"/>
    </xf>
    <xf numFmtId="3" fontId="44" fillId="0" borderId="38" xfId="0" applyNumberFormat="1" applyFont="1" applyFill="1" applyBorder="1" applyAlignment="1">
      <alignment horizontal="right"/>
    </xf>
    <xf numFmtId="3" fontId="44" fillId="0" borderId="48" xfId="0" applyNumberFormat="1" applyFont="1" applyFill="1" applyBorder="1" applyAlignment="1">
      <alignment horizontal="right"/>
    </xf>
    <xf numFmtId="3" fontId="44" fillId="0" borderId="51" xfId="0" applyNumberFormat="1" applyFont="1" applyFill="1" applyBorder="1" applyAlignment="1">
      <alignment horizontal="right"/>
    </xf>
    <xf numFmtId="3" fontId="44" fillId="0" borderId="48" xfId="0" applyNumberFormat="1" applyFont="1" applyBorder="1" applyAlignment="1">
      <alignment horizontal="right"/>
    </xf>
    <xf numFmtId="3" fontId="31" fillId="0" borderId="48" xfId="0" applyNumberFormat="1" applyFont="1" applyBorder="1" applyAlignment="1">
      <alignment horizontal="center" vertical="center"/>
    </xf>
    <xf numFmtId="3" fontId="44" fillId="0" borderId="51" xfId="0" applyNumberFormat="1" applyFont="1" applyBorder="1" applyAlignment="1">
      <alignment horizontal="right"/>
    </xf>
    <xf numFmtId="3" fontId="31" fillId="0" borderId="54" xfId="0" applyNumberFormat="1" applyFont="1" applyBorder="1" applyAlignment="1">
      <alignment horizontal="center" vertical="center"/>
    </xf>
    <xf numFmtId="3" fontId="31" fillId="0" borderId="8" xfId="0" applyNumberFormat="1" applyFont="1" applyBorder="1" applyAlignment="1">
      <alignment horizontal="center" vertical="center"/>
    </xf>
    <xf numFmtId="3" fontId="31" fillId="0" borderId="8" xfId="0" applyNumberFormat="1" applyFont="1" applyFill="1" applyBorder="1" applyAlignment="1">
      <alignment horizontal="center" vertical="center"/>
    </xf>
    <xf numFmtId="3" fontId="31" fillId="0" borderId="49" xfId="0" applyNumberFormat="1" applyFont="1" applyFill="1" applyBorder="1" applyAlignment="1">
      <alignment horizontal="center" vertical="center"/>
    </xf>
    <xf numFmtId="3" fontId="31" fillId="0" borderId="52" xfId="0" applyNumberFormat="1" applyFont="1" applyFill="1" applyBorder="1" applyAlignment="1">
      <alignment horizontal="center" vertical="center"/>
    </xf>
    <xf numFmtId="3" fontId="31" fillId="0" borderId="49" xfId="0" applyNumberFormat="1" applyFont="1" applyBorder="1" applyAlignment="1">
      <alignment horizontal="center" vertical="center"/>
    </xf>
    <xf numFmtId="0" fontId="29" fillId="0" borderId="0" xfId="45" applyFont="1" applyBorder="1" applyAlignment="1">
      <alignment horizontal="left" vertical="center" wrapText="1"/>
    </xf>
    <xf numFmtId="0" fontId="28" fillId="0" borderId="38" xfId="0" applyFont="1" applyBorder="1" applyAlignment="1">
      <alignment horizontal="center" vertical="center" wrapText="1"/>
    </xf>
    <xf numFmtId="0" fontId="31" fillId="2" borderId="38" xfId="0" applyFont="1" applyFill="1" applyBorder="1" applyAlignment="1">
      <alignment horizontal="left" vertical="top" wrapText="1"/>
    </xf>
    <xf numFmtId="0" fontId="0" fillId="0" borderId="41" xfId="0" applyFont="1" applyBorder="1" applyAlignment="1">
      <alignment horizontal="left" vertical="top" wrapText="1"/>
    </xf>
    <xf numFmtId="0" fontId="31" fillId="0" borderId="55" xfId="0" applyFont="1" applyBorder="1" applyAlignment="1">
      <alignment vertical="top" wrapText="1"/>
    </xf>
    <xf numFmtId="0" fontId="28" fillId="0" borderId="56" xfId="0" applyFont="1" applyBorder="1" applyAlignment="1">
      <alignment horizontal="center" vertical="center" wrapText="1"/>
    </xf>
    <xf numFmtId="0" fontId="31" fillId="0" borderId="56" xfId="0" applyFont="1" applyBorder="1" applyAlignment="1">
      <alignment vertical="top" wrapText="1"/>
    </xf>
    <xf numFmtId="0" fontId="35" fillId="5" borderId="55" xfId="2" applyFont="1" applyFill="1" applyBorder="1" applyAlignment="1">
      <alignment vertical="top" wrapText="1"/>
    </xf>
    <xf numFmtId="0" fontId="8" fillId="0" borderId="0" xfId="50" applyAlignment="1">
      <alignment wrapText="1"/>
    </xf>
    <xf numFmtId="0" fontId="26" fillId="0" borderId="0" xfId="50" applyFont="1" applyFill="1" applyBorder="1" applyAlignment="1">
      <alignment wrapText="1"/>
    </xf>
    <xf numFmtId="0" fontId="8" fillId="0" borderId="0" xfId="50" applyBorder="1" applyAlignment="1">
      <alignment vertical="top" wrapText="1"/>
    </xf>
    <xf numFmtId="0" fontId="8" fillId="0" borderId="0" xfId="50" applyBorder="1" applyAlignment="1">
      <alignment wrapText="1"/>
    </xf>
    <xf numFmtId="0" fontId="49" fillId="0" borderId="0" xfId="51" applyFont="1" applyBorder="1" applyAlignment="1">
      <alignment wrapText="1"/>
    </xf>
    <xf numFmtId="0" fontId="51" fillId="0" borderId="0" xfId="1" applyFont="1" applyFill="1" applyBorder="1" applyAlignment="1">
      <alignment wrapText="1"/>
    </xf>
    <xf numFmtId="0" fontId="49" fillId="0" borderId="0" xfId="1" applyFont="1" applyFill="1" applyBorder="1" applyAlignment="1">
      <alignment wrapText="1"/>
    </xf>
    <xf numFmtId="0" fontId="49" fillId="0" borderId="0" xfId="1" applyFont="1" applyAlignment="1">
      <alignment wrapText="1"/>
    </xf>
    <xf numFmtId="0" fontId="60" fillId="39" borderId="0" xfId="0" applyFont="1" applyFill="1" applyAlignment="1">
      <alignment horizontal="left" vertical="top"/>
    </xf>
    <xf numFmtId="0" fontId="60" fillId="39" borderId="0" xfId="0" applyFont="1" applyFill="1" applyAlignment="1">
      <alignment vertical="top"/>
    </xf>
    <xf numFmtId="0" fontId="0" fillId="0" borderId="0" xfId="0" applyAlignment="1">
      <alignment wrapText="1"/>
    </xf>
    <xf numFmtId="0" fontId="47" fillId="39" borderId="0" xfId="50" applyFont="1" applyFill="1" applyAlignment="1">
      <alignment horizontal="left" vertical="center"/>
    </xf>
    <xf numFmtId="0" fontId="42" fillId="0" borderId="44" xfId="0" applyFont="1" applyBorder="1" applyAlignment="1">
      <alignment horizontal="center" wrapText="1"/>
    </xf>
    <xf numFmtId="0" fontId="42" fillId="0" borderId="45" xfId="0" applyFont="1" applyBorder="1" applyAlignment="1">
      <alignment horizontal="center" wrapText="1"/>
    </xf>
    <xf numFmtId="0" fontId="42" fillId="0" borderId="46" xfId="0" applyFont="1" applyBorder="1" applyAlignment="1">
      <alignment horizontal="center" wrapText="1"/>
    </xf>
    <xf numFmtId="0" fontId="42" fillId="0" borderId="44" xfId="0" applyFont="1" applyBorder="1" applyAlignment="1">
      <alignment horizontal="center"/>
    </xf>
    <xf numFmtId="0" fontId="42" fillId="0" borderId="45" xfId="0" applyFont="1" applyBorder="1" applyAlignment="1">
      <alignment horizontal="center"/>
    </xf>
    <xf numFmtId="0" fontId="42" fillId="0" borderId="42" xfId="0" applyFont="1" applyBorder="1" applyAlignment="1">
      <alignment horizontal="center"/>
    </xf>
    <xf numFmtId="0" fontId="47" fillId="39" borderId="0" xfId="0" applyFont="1" applyFill="1" applyAlignment="1">
      <alignment horizontal="left" vertical="center"/>
    </xf>
    <xf numFmtId="0" fontId="47" fillId="39" borderId="0" xfId="45" applyFont="1" applyFill="1" applyBorder="1" applyAlignment="1">
      <alignment horizontal="left" vertical="center" wrapText="1"/>
    </xf>
    <xf numFmtId="0" fontId="59" fillId="39" borderId="0" xfId="45" applyFont="1" applyFill="1" applyBorder="1" applyAlignment="1">
      <alignment horizontal="left" vertical="center" wrapText="1"/>
    </xf>
    <xf numFmtId="0" fontId="59" fillId="39" borderId="58" xfId="45" applyFont="1" applyFill="1" applyBorder="1" applyAlignment="1">
      <alignment horizontal="left" vertical="center" wrapText="1"/>
    </xf>
  </cellXfs>
  <cellStyles count="81">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1 2" xfId="65"/>
    <cellStyle name="60% - Accent1 3" xfId="53"/>
    <cellStyle name="60% - Accent2" xfId="28" builtinId="36" customBuiltin="1"/>
    <cellStyle name="60% - Accent2 2" xfId="66"/>
    <cellStyle name="60% - Accent2 3" xfId="54"/>
    <cellStyle name="60% - Accent3" xfId="32" builtinId="40" customBuiltin="1"/>
    <cellStyle name="60% - Accent3 2" xfId="67"/>
    <cellStyle name="60% - Accent3 3" xfId="55"/>
    <cellStyle name="60% - Accent4" xfId="36" builtinId="44" customBuiltin="1"/>
    <cellStyle name="60% - Accent4 2" xfId="68"/>
    <cellStyle name="60% - Accent4 3" xfId="56"/>
    <cellStyle name="60% - Accent5" xfId="40" builtinId="48" customBuiltin="1"/>
    <cellStyle name="60% - Accent5 2" xfId="69"/>
    <cellStyle name="60% - Accent5 3" xfId="57"/>
    <cellStyle name="60% - Accent6" xfId="44" builtinId="52" customBuiltin="1"/>
    <cellStyle name="60% - Accent6 2" xfId="70"/>
    <cellStyle name="60% - Accent6 3" xfId="58"/>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2" xfId="61"/>
    <cellStyle name="Comma 2 2" xfId="77"/>
    <cellStyle name="Comma 3" xfId="62"/>
    <cellStyle name="Comma 3 2" xfId="79"/>
    <cellStyle name="E_TableCell1" xfId="76"/>
    <cellStyle name="Excel Built-in Normal" xfId="72"/>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1" builtinId="8"/>
    <cellStyle name="Hyperlink 2" xfId="3"/>
    <cellStyle name="Hyperlink 2 2" xfId="63"/>
    <cellStyle name="Hyperlink 3" xfId="48"/>
    <cellStyle name="Hyperlink 3 2" xfId="71"/>
    <cellStyle name="Hyperlink 4" xfId="75"/>
    <cellStyle name="Hyperlink 5" xfId="51"/>
    <cellStyle name="Input" xfId="13" builtinId="20" customBuiltin="1"/>
    <cellStyle name="Linked Cell" xfId="16" builtinId="24" customBuiltin="1"/>
    <cellStyle name="Neutral" xfId="12" builtinId="28" customBuiltin="1"/>
    <cellStyle name="Neutral 2" xfId="64"/>
    <cellStyle name="Neutral 3" xfId="52"/>
    <cellStyle name="Normal" xfId="0" builtinId="0"/>
    <cellStyle name="Normal 2" xfId="46"/>
    <cellStyle name="Normal 2 2" xfId="59"/>
    <cellStyle name="Normal 3" xfId="45"/>
    <cellStyle name="Normal 3 2" xfId="60"/>
    <cellStyle name="Normal 4" xfId="4"/>
    <cellStyle name="Normal 4 2" xfId="78"/>
    <cellStyle name="Normal 5" xfId="2"/>
    <cellStyle name="Normal 5 2" xfId="74"/>
    <cellStyle name="Normal 6" xfId="50"/>
    <cellStyle name="Note" xfId="49" builtinId="10" customBuiltin="1"/>
    <cellStyle name="Note 2" xfId="47"/>
    <cellStyle name="Output" xfId="14" builtinId="21" customBuiltin="1"/>
    <cellStyle name="Percent 2" xfId="80"/>
    <cellStyle name="Standard 2" xfId="73"/>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colors>
    <mruColors>
      <color rgb="FF7E6C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ILLIONS\FFS\FFS%20report\EU%20FFS%20Report_Data%20collection%20complete%20final%20template%20July%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EIB"/>
      <sheetName val="EIB outside EU"/>
      <sheetName val="EFSI"/>
      <sheetName val="EBRD"/>
      <sheetName val="EBRD outside EU"/>
      <sheetName val="EU blending facilities"/>
      <sheetName val="H2020 research"/>
      <sheetName val="CEF"/>
      <sheetName val="ERDF"/>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di.org/publications/10936-monitoring-europes-fossil-fuel-subsidies-european-union" TargetMode="External"/><Relationship Id="rId1" Type="http://schemas.openxmlformats.org/officeDocument/2006/relationships/hyperlink" Target="https://www.odi.org/publications/10939-phase-out-2020-monitoring-europes-fossil-fuel-subsidies"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ebrd.com/news/2015/kicb-and-ebrd-support-private-kyrgyz-chain-of-petrol-stations-petroleum-.html" TargetMode="External"/><Relationship Id="rId13" Type="http://schemas.openxmlformats.org/officeDocument/2006/relationships/hyperlink" Target="http://www.ebrd.com/work-with-us/projects/psd/fast-crew-boat-financing.html" TargetMode="External"/><Relationship Id="rId18" Type="http://schemas.openxmlformats.org/officeDocument/2006/relationships/hyperlink" Target="http://www.ebrd.com/work-with-us/projects/psd/wissol-petroleum-georgia.html" TargetMode="External"/><Relationship Id="rId3" Type="http://schemas.openxmlformats.org/officeDocument/2006/relationships/hyperlink" Target="http://www.ebrd.com/work-with-us/projects/psd/olzha-loan-extension.html" TargetMode="External"/><Relationship Id="rId7" Type="http://schemas.openxmlformats.org/officeDocument/2006/relationships/hyperlink" Target="http://www.ebrd.com/work-with-us/projects/psd/ipr-development-facility.html" TargetMode="External"/><Relationship Id="rId12" Type="http://schemas.openxmlformats.org/officeDocument/2006/relationships/hyperlink" Target="http://www.prnewswire.com/news-releases/sharyn-gol-jsc-obtains-10-million-usd-financing-from-ebrd-240679101.html" TargetMode="External"/><Relationship Id="rId17" Type="http://schemas.openxmlformats.org/officeDocument/2006/relationships/hyperlink" Target="http://www.ebrd.com/work-with-us/projects/psd/circle-maritime-invest-(cmi).html" TargetMode="External"/><Relationship Id="rId2" Type="http://schemas.openxmlformats.org/officeDocument/2006/relationships/hyperlink" Target="http://www.ebrd.com/work-with-us/projects/psd/pico.html" TargetMode="External"/><Relationship Id="rId16" Type="http://schemas.openxmlformats.org/officeDocument/2006/relationships/hyperlink" Target="http://www.ebrd.com/documents/comms-and-bis/43675-eastcomtrans-loan.pdf" TargetMode="External"/><Relationship Id="rId1" Type="http://schemas.openxmlformats.org/officeDocument/2006/relationships/hyperlink" Target="http://www.ebrd.com/work-with-us/projects/psd/lukoil-shah-deniz-stage-ii.html" TargetMode="External"/><Relationship Id="rId6" Type="http://schemas.openxmlformats.org/officeDocument/2006/relationships/hyperlink" Target="http://www.ebrd.com/work-with-us/projects/psd/power-sector-energy-efficiency-project.html" TargetMode="External"/><Relationship Id="rId11" Type="http://schemas.openxmlformats.org/officeDocument/2006/relationships/hyperlink" Target="http://www.ebrd.com/work-with-us/projects/psd/lukoil-shah-deniz-stage-ii.html" TargetMode="External"/><Relationship Id="rId5" Type="http://schemas.openxmlformats.org/officeDocument/2006/relationships/hyperlink" Target="http://www.wissol.ge/" TargetMode="External"/><Relationship Id="rId15" Type="http://schemas.openxmlformats.org/officeDocument/2006/relationships/hyperlink" Target="http://www.ebrd.com/work-with-us/procurement/p-pn-170317a.html" TargetMode="External"/><Relationship Id="rId10" Type="http://schemas.openxmlformats.org/officeDocument/2006/relationships/hyperlink" Target="http://www.ebrd.com/work-with-us/projects/psd/petrom-kazakhstan.html" TargetMode="External"/><Relationship Id="rId19" Type="http://schemas.openxmlformats.org/officeDocument/2006/relationships/printerSettings" Target="../printerSettings/printerSettings7.bin"/><Relationship Id="rId4" Type="http://schemas.openxmlformats.org/officeDocument/2006/relationships/hyperlink" Target="http://www.ebrd.com/work-with-us/projects/psd/eastcomtrans-loan.html" TargetMode="External"/><Relationship Id="rId9" Type="http://schemas.openxmlformats.org/officeDocument/2006/relationships/hyperlink" Target="http://www.ebrd.com/work-with-us/projects/psd/ades.html" TargetMode="External"/><Relationship Id="rId14" Type="http://schemas.openxmlformats.org/officeDocument/2006/relationships/hyperlink" Target="http://www.ebrd.com/work-with-us/procurement/p-pn-161109a.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bif.eu/wbif-projects/details?code=PRJ-ALB-ENE-002" TargetMode="External"/><Relationship Id="rId2" Type="http://schemas.openxmlformats.org/officeDocument/2006/relationships/hyperlink" Target="https://wbif.eu/wbif-projects/details?code=PRJ-MULTI-ENE-003" TargetMode="External"/><Relationship Id="rId1" Type="http://schemas.openxmlformats.org/officeDocument/2006/relationships/hyperlink" Target="https://wbif.eu/wbif-projects/details?code=PRJ-MULTI-ENE-012" TargetMode="External"/><Relationship Id="rId5" Type="http://schemas.openxmlformats.org/officeDocument/2006/relationships/hyperlink" Target="http://www.afd.fr/webdav/site/afd/shared/PORTAILS/PAYS/EGYPTE/PDF/afd-egas-gaz-egypte.pdf" TargetMode="External"/><Relationship Id="rId4" Type="http://schemas.openxmlformats.org/officeDocument/2006/relationships/hyperlink" Target="https://ec.europa.eu/neighbourhood-enlargement/sites/near/files/20161216_nif_annual_activity_report_2015.pdf%20%20%20-%20Page%2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ec.europa.eu/energy/sites/ener/files/documents/list_of_all_projects_receiving_eu_support_under_the_current_call.pdf" TargetMode="External"/><Relationship Id="rId3" Type="http://schemas.openxmlformats.org/officeDocument/2006/relationships/hyperlink" Target="http://ec.europa.eu/energy/sites/ener/files/documents/List%20of%20selected%20actions%20CEF%202015-2%28final%29.pdf" TargetMode="External"/><Relationship Id="rId7" Type="http://schemas.openxmlformats.org/officeDocument/2006/relationships/hyperlink" Target="http://ec.europa.eu/energy/sites/ener/files/documents/List%20of%20selected%20actions%20CEF%202015-2%28final%29.pdf" TargetMode="External"/><Relationship Id="rId2" Type="http://schemas.openxmlformats.org/officeDocument/2006/relationships/hyperlink" Target="http://ec.europa.eu/energy/sites/ener/files/documents/List%20of%20selected%20actions%20CEF%202015-2%28final%29.pdf" TargetMode="External"/><Relationship Id="rId1" Type="http://schemas.openxmlformats.org/officeDocument/2006/relationships/hyperlink" Target="http://ec.europa.eu/energy/sites/ener/files/documents/List%20of%20selected%20actions%20CEF%202015-2%28final%29.pdf" TargetMode="External"/><Relationship Id="rId6" Type="http://schemas.openxmlformats.org/officeDocument/2006/relationships/hyperlink" Target="http://ec.europa.eu/energy/sites/ener/files/documents/List%20of%20selected%20actions%20CEF%202015-2%28final%29.pdf" TargetMode="External"/><Relationship Id="rId5" Type="http://schemas.openxmlformats.org/officeDocument/2006/relationships/hyperlink" Target="http://ec.europa.eu/energy/sites/ener/files/documents/List%20of%20selected%20actions%20CEF%202015-2%28final%29.pdf" TargetMode="External"/><Relationship Id="rId4" Type="http://schemas.openxmlformats.org/officeDocument/2006/relationships/hyperlink" Target="http://ec.europa.eu/energy/sites/ener/files/documents/List%20of%20selected%20actions%20CEF%202015-2%28final%29.pdf"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m4shalegas.eu/home.html" TargetMode="External"/><Relationship Id="rId1" Type="http://schemas.openxmlformats.org/officeDocument/2006/relationships/hyperlink" Target="http://www.fracrisk.eu/"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eib.org/projects/loan/list/index.htm?from=2014&amp;region=&amp;sector=1000&amp;to=2016&amp;country=" TargetMode="External"/><Relationship Id="rId2" Type="http://schemas.openxmlformats.org/officeDocument/2006/relationships/hyperlink" Target="http://www.eib.org/projects/loan/list/index.htm?from=2014&amp;region=&amp;sector=1000&amp;to=2016&amp;country=" TargetMode="External"/><Relationship Id="rId1" Type="http://schemas.openxmlformats.org/officeDocument/2006/relationships/hyperlink" Target="http://www.eib.org/projects/loan/list/index.htm?from=2014&amp;region=&amp;sector=1000&amp;to=2016&amp;country=" TargetMode="Externa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ib.org/projects/loan/list/index.htm?from=2014&amp;region=&amp;sector=1000&amp;to=2016&amp;country="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eib.org/projects/loan/list/index.htm?from=2014&amp;region=&amp;sector=1000&amp;to=2016&amp;country="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ebrd.com/work-with-us/projects/psd/energean-ii.html" TargetMode="External"/><Relationship Id="rId2" Type="http://schemas.openxmlformats.org/officeDocument/2006/relationships/hyperlink" Target="http://www.ebrd.com/work-with-us/projects/psd/energean.html" TargetMode="External"/><Relationship Id="rId1" Type="http://schemas.openxmlformats.org/officeDocument/2006/relationships/hyperlink" Target="http://www.ebrd.com/work-with-us/projects/psd/vkg-energy-efficiency.html" TargetMode="External"/><Relationship Id="rId5" Type="http://schemas.openxmlformats.org/officeDocument/2006/relationships/printerSettings" Target="../printerSettings/printerSettings6.bin"/><Relationship Id="rId4" Type="http://schemas.openxmlformats.org/officeDocument/2006/relationships/hyperlink" Target="http://www.ebrd.com/work-with-us/projects/psd/beh-bond-issu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zoomScale="110" zoomScaleNormal="110" workbookViewId="0">
      <selection activeCell="G22" sqref="G22"/>
    </sheetView>
  </sheetViews>
  <sheetFormatPr defaultColWidth="8.7265625" defaultRowHeight="14.5" x14ac:dyDescent="0.35"/>
  <cols>
    <col min="1" max="1" width="80.54296875" style="5" customWidth="1"/>
    <col min="2" max="16384" width="8.7265625" style="5"/>
  </cols>
  <sheetData>
    <row r="1" spans="1:1" x14ac:dyDescent="0.35">
      <c r="A1" s="232" t="s">
        <v>358</v>
      </c>
    </row>
    <row r="2" spans="1:1" x14ac:dyDescent="0.35">
      <c r="A2" s="232"/>
    </row>
    <row r="3" spans="1:1" x14ac:dyDescent="0.35">
      <c r="A3" s="221"/>
    </row>
    <row r="4" spans="1:1" ht="29" x14ac:dyDescent="0.35">
      <c r="A4" s="222" t="s">
        <v>359</v>
      </c>
    </row>
    <row r="5" spans="1:1" ht="72.5" x14ac:dyDescent="0.35">
      <c r="A5" s="223" t="s">
        <v>355</v>
      </c>
    </row>
    <row r="6" spans="1:1" ht="43.5" x14ac:dyDescent="0.35">
      <c r="A6" s="224" t="s">
        <v>356</v>
      </c>
    </row>
    <row r="7" spans="1:1" x14ac:dyDescent="0.35">
      <c r="A7" s="224"/>
    </row>
    <row r="8" spans="1:1" x14ac:dyDescent="0.35">
      <c r="A8" s="225" t="s">
        <v>357</v>
      </c>
    </row>
    <row r="9" spans="1:1" ht="29" x14ac:dyDescent="0.35">
      <c r="A9" s="227" t="s">
        <v>360</v>
      </c>
    </row>
    <row r="10" spans="1:1" x14ac:dyDescent="0.35">
      <c r="A10" s="226"/>
    </row>
    <row r="11" spans="1:1" x14ac:dyDescent="0.35">
      <c r="A11" s="6" t="s">
        <v>216</v>
      </c>
    </row>
    <row r="12" spans="1:1" s="231" customFormat="1" x14ac:dyDescent="0.35">
      <c r="A12" s="228" t="s">
        <v>362</v>
      </c>
    </row>
    <row r="13" spans="1:1" x14ac:dyDescent="0.35">
      <c r="A13" s="228" t="s">
        <v>218</v>
      </c>
    </row>
    <row r="14" spans="1:1" x14ac:dyDescent="0.35">
      <c r="A14" s="228" t="s">
        <v>219</v>
      </c>
    </row>
    <row r="15" spans="1:1" x14ac:dyDescent="0.35">
      <c r="A15" s="228" t="s">
        <v>217</v>
      </c>
    </row>
    <row r="16" spans="1:1" x14ac:dyDescent="0.35">
      <c r="A16" s="228" t="s">
        <v>220</v>
      </c>
    </row>
    <row r="17" spans="1:1" x14ac:dyDescent="0.35">
      <c r="A17" s="228" t="s">
        <v>221</v>
      </c>
    </row>
    <row r="18" spans="1:1" x14ac:dyDescent="0.35">
      <c r="A18" s="228" t="s">
        <v>222</v>
      </c>
    </row>
    <row r="19" spans="1:1" x14ac:dyDescent="0.35">
      <c r="A19" s="228" t="s">
        <v>224</v>
      </c>
    </row>
    <row r="20" spans="1:1" x14ac:dyDescent="0.35">
      <c r="A20" s="228" t="s">
        <v>207</v>
      </c>
    </row>
    <row r="21" spans="1:1" x14ac:dyDescent="0.35">
      <c r="A21" s="228" t="s">
        <v>223</v>
      </c>
    </row>
  </sheetData>
  <mergeCells count="1">
    <mergeCell ref="A1:A2"/>
  </mergeCells>
  <hyperlinks>
    <hyperlink ref="A14" location="'EIB outside EU'!A1" display="European Investment Bank (EIB) - investments outside of EU"/>
    <hyperlink ref="A15" location="EFSI!A1" display="European Fund for Strategic Investments (EFSI)"/>
    <hyperlink ref="A16" location="EBRD!A1" display="European Bank for Reconstruction and Development (EBRD) - investments within EU"/>
    <hyperlink ref="A17" location="'EBRD outside EU'!A1" display="European Bank for Reconstruction and Development (EBRD) - investments outside EU"/>
    <hyperlink ref="A18" location="'EU blending facilities'!A1" display="European Union (EU) Blending Facilities"/>
    <hyperlink ref="A19" location="'H2020 research'!A1" display="Horizon 2020 Research funding"/>
    <hyperlink ref="A20" location="CEF!A1" display="Connecting Europe Facility (CEF)"/>
    <hyperlink ref="A21" location="ERDF!A1" display="European Fund for Regional Development (EFRD)"/>
    <hyperlink ref="A8" r:id="rId1"/>
    <hyperlink ref="A9" r:id="rId2"/>
    <hyperlink ref="A13" location="EIB!A1" display="European Investment Bank (EIB) - investments within EU"/>
    <hyperlink ref="A12" location="Summary!A1" display="Summary"/>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sqref="A1:O2"/>
    </sheetView>
  </sheetViews>
  <sheetFormatPr defaultColWidth="9.1796875" defaultRowHeight="14.5" x14ac:dyDescent="0.35"/>
  <cols>
    <col min="1" max="1" width="19.81640625" style="3" customWidth="1"/>
    <col min="2" max="2" width="13.453125" style="3" customWidth="1"/>
    <col min="3" max="4" width="9.1796875" style="3"/>
    <col min="5" max="5" width="11" style="3" customWidth="1"/>
    <col min="6" max="6" width="13.26953125" style="3" customWidth="1"/>
    <col min="7" max="7" width="11.1796875" style="3" customWidth="1"/>
    <col min="8" max="11" width="9.1796875" style="42"/>
    <col min="12" max="12" width="20.1796875" style="42" customWidth="1"/>
    <col min="13" max="13" width="49.81640625" style="3" customWidth="1"/>
    <col min="14" max="14" width="33.54296875" style="3" customWidth="1"/>
    <col min="15" max="15" width="40.7265625" style="3" customWidth="1"/>
    <col min="16" max="16384" width="9.1796875" style="3"/>
  </cols>
  <sheetData>
    <row r="1" spans="1:15" ht="19.5" customHeight="1" x14ac:dyDescent="0.35">
      <c r="A1" s="240" t="s">
        <v>278</v>
      </c>
      <c r="B1" s="240"/>
      <c r="C1" s="240"/>
      <c r="D1" s="240"/>
      <c r="E1" s="240"/>
      <c r="F1" s="240"/>
      <c r="G1" s="240"/>
      <c r="H1" s="240"/>
      <c r="I1" s="240"/>
      <c r="J1" s="240"/>
      <c r="K1" s="240"/>
      <c r="L1" s="240"/>
      <c r="M1" s="240"/>
      <c r="N1" s="240"/>
      <c r="O1" s="240"/>
    </row>
    <row r="2" spans="1:15" s="165" customFormat="1" ht="12" customHeight="1" x14ac:dyDescent="0.35">
      <c r="A2" s="240"/>
      <c r="B2" s="240"/>
      <c r="C2" s="240"/>
      <c r="D2" s="240"/>
      <c r="E2" s="240"/>
      <c r="F2" s="240"/>
      <c r="G2" s="240"/>
      <c r="H2" s="240"/>
      <c r="I2" s="240"/>
      <c r="J2" s="240"/>
      <c r="K2" s="240"/>
      <c r="L2" s="240"/>
      <c r="M2" s="240"/>
      <c r="N2" s="240"/>
      <c r="O2" s="240"/>
    </row>
    <row r="3" spans="1:15" s="165" customFormat="1" ht="15" customHeight="1" x14ac:dyDescent="0.35">
      <c r="A3" s="213"/>
      <c r="B3" s="213"/>
      <c r="C3" s="213"/>
      <c r="D3" s="213"/>
      <c r="E3" s="213"/>
      <c r="F3" s="213"/>
      <c r="G3" s="213"/>
      <c r="H3" s="42"/>
      <c r="I3" s="42"/>
      <c r="J3" s="42"/>
      <c r="K3" s="42"/>
      <c r="L3" s="42"/>
    </row>
    <row r="4" spans="1:15" x14ac:dyDescent="0.35">
      <c r="A4" s="74" t="s">
        <v>271</v>
      </c>
      <c r="M4" s="165"/>
    </row>
    <row r="5" spans="1:15" ht="89.25" customHeight="1" x14ac:dyDescent="0.35">
      <c r="A5" s="76" t="s">
        <v>0</v>
      </c>
      <c r="B5" s="77" t="s">
        <v>1</v>
      </c>
      <c r="C5" s="77" t="s">
        <v>2</v>
      </c>
      <c r="D5" s="77" t="s">
        <v>3</v>
      </c>
      <c r="E5" s="77" t="s">
        <v>4</v>
      </c>
      <c r="F5" s="77" t="s">
        <v>225</v>
      </c>
      <c r="G5" s="77" t="s">
        <v>5</v>
      </c>
      <c r="H5" s="77" t="s">
        <v>45</v>
      </c>
      <c r="I5" s="77" t="s">
        <v>6</v>
      </c>
      <c r="J5" s="77" t="s">
        <v>7</v>
      </c>
      <c r="K5" s="77" t="s">
        <v>231</v>
      </c>
      <c r="L5" s="78" t="s">
        <v>226</v>
      </c>
      <c r="M5" s="77" t="s">
        <v>227</v>
      </c>
      <c r="N5" s="77" t="s">
        <v>228</v>
      </c>
      <c r="O5" s="76" t="s">
        <v>230</v>
      </c>
    </row>
    <row r="6" spans="1:15" s="4" customFormat="1" ht="114.75" customHeight="1" x14ac:dyDescent="0.35">
      <c r="A6" s="79" t="s">
        <v>280</v>
      </c>
      <c r="B6" s="79" t="s">
        <v>55</v>
      </c>
      <c r="C6" s="79" t="s">
        <v>9</v>
      </c>
      <c r="D6" s="79" t="s">
        <v>34</v>
      </c>
      <c r="E6" s="79" t="s">
        <v>11</v>
      </c>
      <c r="F6" s="79" t="s">
        <v>60</v>
      </c>
      <c r="G6" s="79" t="s">
        <v>69</v>
      </c>
      <c r="H6" s="80">
        <v>4.5999999999999996</v>
      </c>
      <c r="I6" s="81">
        <v>0</v>
      </c>
      <c r="J6" s="81">
        <v>0</v>
      </c>
      <c r="K6" s="81">
        <f t="shared" ref="K6:K35" si="0">SUM(H6:J6)</f>
        <v>4.5999999999999996</v>
      </c>
      <c r="L6" s="82">
        <f>SUM(H6:J6)/3</f>
        <v>1.5333333333333332</v>
      </c>
      <c r="M6" s="83" t="s">
        <v>70</v>
      </c>
      <c r="N6" s="84"/>
      <c r="O6" s="85"/>
    </row>
    <row r="7" spans="1:15" ht="102" customHeight="1" x14ac:dyDescent="0.35">
      <c r="A7" s="79" t="s">
        <v>279</v>
      </c>
      <c r="B7" s="79" t="s">
        <v>55</v>
      </c>
      <c r="C7" s="79" t="s">
        <v>9</v>
      </c>
      <c r="D7" s="79" t="s">
        <v>59</v>
      </c>
      <c r="E7" s="79" t="s">
        <v>11</v>
      </c>
      <c r="F7" s="79" t="s">
        <v>12</v>
      </c>
      <c r="G7" s="79" t="s">
        <v>71</v>
      </c>
      <c r="H7" s="81">
        <v>46.4</v>
      </c>
      <c r="I7" s="81">
        <v>0</v>
      </c>
      <c r="J7" s="81">
        <v>0</v>
      </c>
      <c r="K7" s="81">
        <f t="shared" si="0"/>
        <v>46.4</v>
      </c>
      <c r="L7" s="82">
        <f t="shared" ref="L7:L36" si="1">SUM(H7:J7)/3</f>
        <v>15.466666666666667</v>
      </c>
      <c r="M7" s="164" t="s">
        <v>72</v>
      </c>
      <c r="N7" s="84"/>
      <c r="O7" s="85"/>
    </row>
    <row r="8" spans="1:15" ht="76.5" customHeight="1" x14ac:dyDescent="0.35">
      <c r="A8" s="79" t="s">
        <v>281</v>
      </c>
      <c r="B8" s="79" t="s">
        <v>55</v>
      </c>
      <c r="C8" s="79" t="s">
        <v>9</v>
      </c>
      <c r="D8" s="79" t="s">
        <v>10</v>
      </c>
      <c r="E8" s="79" t="s">
        <v>11</v>
      </c>
      <c r="F8" s="79" t="s">
        <v>12</v>
      </c>
      <c r="G8" s="79" t="s">
        <v>73</v>
      </c>
      <c r="H8" s="81">
        <v>185.4</v>
      </c>
      <c r="I8" s="81">
        <v>0</v>
      </c>
      <c r="J8" s="81">
        <v>0</v>
      </c>
      <c r="K8" s="81">
        <f t="shared" si="0"/>
        <v>185.4</v>
      </c>
      <c r="L8" s="82">
        <f t="shared" si="1"/>
        <v>61.800000000000004</v>
      </c>
      <c r="M8" s="83" t="s">
        <v>74</v>
      </c>
      <c r="N8" s="84"/>
      <c r="O8" s="85"/>
    </row>
    <row r="9" spans="1:15" s="75" customFormat="1" ht="114.75" customHeight="1" x14ac:dyDescent="0.35">
      <c r="A9" s="87" t="s">
        <v>282</v>
      </c>
      <c r="B9" s="87" t="s">
        <v>55</v>
      </c>
      <c r="C9" s="87" t="s">
        <v>9</v>
      </c>
      <c r="D9" s="87" t="s">
        <v>28</v>
      </c>
      <c r="E9" s="87" t="s">
        <v>15</v>
      </c>
      <c r="F9" s="87" t="s">
        <v>29</v>
      </c>
      <c r="G9" s="87" t="s">
        <v>71</v>
      </c>
      <c r="H9" s="80">
        <v>176.1</v>
      </c>
      <c r="I9" s="81">
        <v>0</v>
      </c>
      <c r="J9" s="81">
        <v>0</v>
      </c>
      <c r="K9" s="81">
        <f t="shared" si="0"/>
        <v>176.1</v>
      </c>
      <c r="L9" s="82">
        <f t="shared" si="1"/>
        <v>58.699999999999996</v>
      </c>
      <c r="M9" s="120" t="s">
        <v>75</v>
      </c>
      <c r="N9" s="88"/>
      <c r="O9" s="91"/>
    </row>
    <row r="10" spans="1:15" ht="65" x14ac:dyDescent="0.35">
      <c r="A10" s="92" t="s">
        <v>283</v>
      </c>
      <c r="B10" s="79" t="s">
        <v>55</v>
      </c>
      <c r="C10" s="79" t="s">
        <v>9</v>
      </c>
      <c r="D10" s="79" t="s">
        <v>10</v>
      </c>
      <c r="E10" s="79" t="s">
        <v>15</v>
      </c>
      <c r="F10" s="87" t="s">
        <v>77</v>
      </c>
      <c r="G10" s="79" t="s">
        <v>78</v>
      </c>
      <c r="H10" s="81">
        <v>23.2</v>
      </c>
      <c r="I10" s="81">
        <v>0</v>
      </c>
      <c r="J10" s="81">
        <v>0</v>
      </c>
      <c r="K10" s="81">
        <f t="shared" si="0"/>
        <v>23.2</v>
      </c>
      <c r="L10" s="82">
        <f t="shared" si="1"/>
        <v>7.7333333333333334</v>
      </c>
      <c r="M10" s="83" t="s">
        <v>79</v>
      </c>
      <c r="N10" s="88"/>
      <c r="O10" s="85"/>
    </row>
    <row r="11" spans="1:15" ht="76.5" customHeight="1" x14ac:dyDescent="0.35">
      <c r="A11" s="79" t="s">
        <v>284</v>
      </c>
      <c r="B11" s="79" t="s">
        <v>55</v>
      </c>
      <c r="C11" s="79" t="s">
        <v>9</v>
      </c>
      <c r="D11" s="79" t="s">
        <v>59</v>
      </c>
      <c r="E11" s="79" t="s">
        <v>15</v>
      </c>
      <c r="F11" s="87" t="s">
        <v>77</v>
      </c>
      <c r="G11" s="79" t="s">
        <v>78</v>
      </c>
      <c r="H11" s="81">
        <v>2.2999999999999998</v>
      </c>
      <c r="I11" s="81">
        <v>0</v>
      </c>
      <c r="J11" s="81">
        <v>0</v>
      </c>
      <c r="K11" s="81">
        <f t="shared" si="0"/>
        <v>2.2999999999999998</v>
      </c>
      <c r="L11" s="82">
        <f t="shared" si="1"/>
        <v>0.76666666666666661</v>
      </c>
      <c r="M11" s="164" t="s">
        <v>80</v>
      </c>
      <c r="N11" s="88"/>
      <c r="O11" s="85"/>
    </row>
    <row r="12" spans="1:15" ht="89.25" customHeight="1" x14ac:dyDescent="0.35">
      <c r="A12" s="79" t="s">
        <v>285</v>
      </c>
      <c r="B12" s="79" t="s">
        <v>55</v>
      </c>
      <c r="C12" s="79" t="s">
        <v>9</v>
      </c>
      <c r="D12" s="79" t="s">
        <v>59</v>
      </c>
      <c r="E12" s="79" t="s">
        <v>11</v>
      </c>
      <c r="F12" s="79" t="s">
        <v>60</v>
      </c>
      <c r="G12" s="79" t="s">
        <v>81</v>
      </c>
      <c r="H12" s="81">
        <v>65.8</v>
      </c>
      <c r="I12" s="81">
        <v>0</v>
      </c>
      <c r="J12" s="81">
        <v>0</v>
      </c>
      <c r="K12" s="81">
        <f t="shared" si="0"/>
        <v>65.8</v>
      </c>
      <c r="L12" s="82">
        <f t="shared" si="1"/>
        <v>21.933333333333334</v>
      </c>
      <c r="M12" s="83" t="s">
        <v>82</v>
      </c>
      <c r="N12" s="84"/>
      <c r="O12" s="85"/>
    </row>
    <row r="13" spans="1:15" ht="91" x14ac:dyDescent="0.35">
      <c r="A13" s="79" t="s">
        <v>286</v>
      </c>
      <c r="B13" s="79" t="s">
        <v>55</v>
      </c>
      <c r="C13" s="79" t="s">
        <v>9</v>
      </c>
      <c r="D13" s="79" t="s">
        <v>59</v>
      </c>
      <c r="E13" s="79" t="s">
        <v>11</v>
      </c>
      <c r="F13" s="79" t="s">
        <v>60</v>
      </c>
      <c r="G13" s="79" t="s">
        <v>71</v>
      </c>
      <c r="H13" s="81">
        <v>26</v>
      </c>
      <c r="I13" s="81">
        <v>0</v>
      </c>
      <c r="J13" s="81">
        <v>0</v>
      </c>
      <c r="K13" s="81">
        <f t="shared" si="0"/>
        <v>26</v>
      </c>
      <c r="L13" s="82">
        <f t="shared" si="1"/>
        <v>8.6666666666666661</v>
      </c>
      <c r="M13" s="83" t="s">
        <v>83</v>
      </c>
      <c r="N13" s="84"/>
      <c r="O13" s="85"/>
    </row>
    <row r="14" spans="1:15" ht="76.5" customHeight="1" x14ac:dyDescent="0.35">
      <c r="A14" s="79" t="s">
        <v>287</v>
      </c>
      <c r="B14" s="79" t="s">
        <v>55</v>
      </c>
      <c r="C14" s="79" t="s">
        <v>9</v>
      </c>
      <c r="D14" s="79" t="s">
        <v>10</v>
      </c>
      <c r="E14" s="79" t="s">
        <v>15</v>
      </c>
      <c r="F14" s="79" t="s">
        <v>16</v>
      </c>
      <c r="G14" s="79" t="s">
        <v>84</v>
      </c>
      <c r="H14" s="81">
        <v>150</v>
      </c>
      <c r="I14" s="81">
        <v>0</v>
      </c>
      <c r="J14" s="81">
        <v>0</v>
      </c>
      <c r="K14" s="81">
        <f t="shared" si="0"/>
        <v>150</v>
      </c>
      <c r="L14" s="82">
        <f t="shared" si="1"/>
        <v>50</v>
      </c>
      <c r="M14" s="86" t="s">
        <v>85</v>
      </c>
      <c r="N14" s="84"/>
      <c r="O14" s="85"/>
    </row>
    <row r="15" spans="1:15" ht="130" x14ac:dyDescent="0.35">
      <c r="A15" s="79" t="s">
        <v>288</v>
      </c>
      <c r="B15" s="79" t="s">
        <v>55</v>
      </c>
      <c r="C15" s="79" t="s">
        <v>9</v>
      </c>
      <c r="D15" s="79" t="s">
        <v>56</v>
      </c>
      <c r="E15" s="87" t="s">
        <v>11</v>
      </c>
      <c r="F15" s="87" t="s">
        <v>12</v>
      </c>
      <c r="G15" s="79" t="s">
        <v>81</v>
      </c>
      <c r="H15" s="81">
        <v>7.5</v>
      </c>
      <c r="I15" s="81">
        <v>0</v>
      </c>
      <c r="J15" s="81">
        <v>0</v>
      </c>
      <c r="K15" s="81">
        <f t="shared" si="0"/>
        <v>7.5</v>
      </c>
      <c r="L15" s="82">
        <f t="shared" si="1"/>
        <v>2.5</v>
      </c>
      <c r="M15" s="83" t="s">
        <v>86</v>
      </c>
      <c r="N15" s="88"/>
      <c r="O15" s="85"/>
    </row>
    <row r="16" spans="1:15" s="104" customFormat="1" ht="91" x14ac:dyDescent="0.35">
      <c r="A16" s="87" t="s">
        <v>289</v>
      </c>
      <c r="B16" s="87" t="s">
        <v>55</v>
      </c>
      <c r="C16" s="87" t="s">
        <v>9</v>
      </c>
      <c r="D16" s="81" t="s">
        <v>59</v>
      </c>
      <c r="E16" s="81" t="s">
        <v>15</v>
      </c>
      <c r="F16" s="81" t="s">
        <v>40</v>
      </c>
      <c r="G16" s="90" t="s">
        <v>81</v>
      </c>
      <c r="H16" s="163">
        <f>24.7*0.7</f>
        <v>17.29</v>
      </c>
      <c r="I16" s="81">
        <v>0</v>
      </c>
      <c r="J16" s="81">
        <v>0</v>
      </c>
      <c r="K16" s="90">
        <f t="shared" si="0"/>
        <v>17.29</v>
      </c>
      <c r="L16" s="82">
        <f t="shared" si="1"/>
        <v>5.7633333333333328</v>
      </c>
      <c r="M16" s="81" t="s">
        <v>87</v>
      </c>
      <c r="N16" s="81" t="s">
        <v>291</v>
      </c>
      <c r="O16" s="81" t="s">
        <v>290</v>
      </c>
    </row>
    <row r="17" spans="1:15" ht="91" x14ac:dyDescent="0.35">
      <c r="A17" s="87" t="s">
        <v>289</v>
      </c>
      <c r="B17" s="87" t="s">
        <v>55</v>
      </c>
      <c r="C17" s="87" t="s">
        <v>9</v>
      </c>
      <c r="D17" s="90" t="s">
        <v>59</v>
      </c>
      <c r="E17" s="90" t="s">
        <v>15</v>
      </c>
      <c r="F17" s="81" t="s">
        <v>40</v>
      </c>
      <c r="G17" s="90" t="s">
        <v>81</v>
      </c>
      <c r="H17" s="163">
        <f>20.6*0.7</f>
        <v>14.42</v>
      </c>
      <c r="I17" s="81">
        <v>0</v>
      </c>
      <c r="J17" s="81">
        <v>0</v>
      </c>
      <c r="K17" s="90">
        <f t="shared" si="0"/>
        <v>14.42</v>
      </c>
      <c r="L17" s="82">
        <f t="shared" si="1"/>
        <v>4.8066666666666666</v>
      </c>
      <c r="M17" s="81" t="s">
        <v>88</v>
      </c>
      <c r="N17" s="81" t="s">
        <v>291</v>
      </c>
      <c r="O17" s="81" t="s">
        <v>292</v>
      </c>
    </row>
    <row r="18" spans="1:15" ht="65" x14ac:dyDescent="0.35">
      <c r="A18" s="87" t="s">
        <v>293</v>
      </c>
      <c r="B18" s="87" t="s">
        <v>55</v>
      </c>
      <c r="C18" s="87" t="s">
        <v>9</v>
      </c>
      <c r="D18" s="87" t="s">
        <v>59</v>
      </c>
      <c r="E18" s="87" t="s">
        <v>15</v>
      </c>
      <c r="F18" s="87" t="s">
        <v>40</v>
      </c>
      <c r="G18" s="87" t="s">
        <v>81</v>
      </c>
      <c r="H18" s="90" t="s">
        <v>264</v>
      </c>
      <c r="I18" s="81">
        <v>0</v>
      </c>
      <c r="J18" s="81">
        <v>0</v>
      </c>
      <c r="K18" s="90">
        <f t="shared" si="0"/>
        <v>0</v>
      </c>
      <c r="L18" s="82">
        <f t="shared" si="1"/>
        <v>0</v>
      </c>
      <c r="M18" s="93" t="s">
        <v>89</v>
      </c>
      <c r="N18" s="88" t="s">
        <v>294</v>
      </c>
      <c r="O18" s="119" t="s">
        <v>292</v>
      </c>
    </row>
    <row r="19" spans="1:15" ht="65" x14ac:dyDescent="0.35">
      <c r="A19" s="79" t="s">
        <v>296</v>
      </c>
      <c r="B19" s="79" t="s">
        <v>55</v>
      </c>
      <c r="C19" s="79" t="s">
        <v>9</v>
      </c>
      <c r="D19" s="79" t="s">
        <v>56</v>
      </c>
      <c r="E19" s="87" t="s">
        <v>15</v>
      </c>
      <c r="F19" s="87" t="s">
        <v>77</v>
      </c>
      <c r="G19" s="79" t="s">
        <v>90</v>
      </c>
      <c r="H19" s="81">
        <v>0</v>
      </c>
      <c r="I19" s="81">
        <v>1.3</v>
      </c>
      <c r="J19" s="81">
        <v>0</v>
      </c>
      <c r="K19" s="81">
        <f t="shared" si="0"/>
        <v>1.3</v>
      </c>
      <c r="L19" s="82">
        <f t="shared" si="1"/>
        <v>0.43333333333333335</v>
      </c>
      <c r="M19" s="83" t="s">
        <v>91</v>
      </c>
      <c r="N19" s="84"/>
      <c r="O19" s="85"/>
    </row>
    <row r="20" spans="1:15" ht="78" x14ac:dyDescent="0.35">
      <c r="A20" s="79" t="s">
        <v>297</v>
      </c>
      <c r="B20" s="79" t="s">
        <v>55</v>
      </c>
      <c r="C20" s="79" t="s">
        <v>9</v>
      </c>
      <c r="D20" s="79" t="s">
        <v>59</v>
      </c>
      <c r="E20" s="79" t="s">
        <v>11</v>
      </c>
      <c r="F20" s="79" t="s">
        <v>92</v>
      </c>
      <c r="G20" s="79" t="s">
        <v>71</v>
      </c>
      <c r="H20" s="81">
        <v>0</v>
      </c>
      <c r="I20" s="81">
        <v>34.799999999999997</v>
      </c>
      <c r="J20" s="81">
        <v>0</v>
      </c>
      <c r="K20" s="81">
        <f t="shared" si="0"/>
        <v>34.799999999999997</v>
      </c>
      <c r="L20" s="82">
        <f t="shared" si="1"/>
        <v>11.6</v>
      </c>
      <c r="M20" s="164" t="s">
        <v>93</v>
      </c>
      <c r="N20" s="84"/>
      <c r="O20" s="85"/>
    </row>
    <row r="21" spans="1:15" ht="78" x14ac:dyDescent="0.35">
      <c r="A21" s="92" t="s">
        <v>298</v>
      </c>
      <c r="B21" s="79" t="s">
        <v>55</v>
      </c>
      <c r="C21" s="79" t="s">
        <v>9</v>
      </c>
      <c r="D21" s="79" t="s">
        <v>10</v>
      </c>
      <c r="E21" s="79" t="s">
        <v>11</v>
      </c>
      <c r="F21" s="79" t="s">
        <v>92</v>
      </c>
      <c r="G21" s="79" t="s">
        <v>73</v>
      </c>
      <c r="H21" s="81">
        <v>0</v>
      </c>
      <c r="I21" s="81">
        <v>231.8</v>
      </c>
      <c r="J21" s="81">
        <v>0</v>
      </c>
      <c r="K21" s="81">
        <f t="shared" si="0"/>
        <v>231.8</v>
      </c>
      <c r="L21" s="82">
        <f t="shared" si="1"/>
        <v>77.266666666666666</v>
      </c>
      <c r="M21" s="164" t="s">
        <v>74</v>
      </c>
      <c r="N21" s="84"/>
      <c r="O21" s="85"/>
    </row>
    <row r="22" spans="1:15" ht="78" x14ac:dyDescent="0.35">
      <c r="A22" s="79" t="s">
        <v>295</v>
      </c>
      <c r="B22" s="79" t="s">
        <v>55</v>
      </c>
      <c r="C22" s="79" t="s">
        <v>9</v>
      </c>
      <c r="D22" s="79" t="s">
        <v>10</v>
      </c>
      <c r="E22" s="79" t="s">
        <v>15</v>
      </c>
      <c r="F22" s="79" t="s">
        <v>40</v>
      </c>
      <c r="G22" s="79" t="s">
        <v>84</v>
      </c>
      <c r="H22" s="81">
        <v>0</v>
      </c>
      <c r="I22" s="81">
        <v>278.10000000000002</v>
      </c>
      <c r="J22" s="81">
        <v>0</v>
      </c>
      <c r="K22" s="81">
        <f t="shared" si="0"/>
        <v>278.10000000000002</v>
      </c>
      <c r="L22" s="82">
        <f t="shared" si="1"/>
        <v>92.7</v>
      </c>
      <c r="M22" s="83" t="s">
        <v>94</v>
      </c>
      <c r="N22" s="84"/>
      <c r="O22" s="85"/>
    </row>
    <row r="23" spans="1:15" ht="65" x14ac:dyDescent="0.35">
      <c r="A23" s="79" t="s">
        <v>302</v>
      </c>
      <c r="B23" s="79" t="s">
        <v>55</v>
      </c>
      <c r="C23" s="79" t="s">
        <v>9</v>
      </c>
      <c r="D23" s="79" t="s">
        <v>95</v>
      </c>
      <c r="E23" s="79" t="s">
        <v>15</v>
      </c>
      <c r="F23" s="79" t="s">
        <v>29</v>
      </c>
      <c r="G23" s="87" t="s">
        <v>96</v>
      </c>
      <c r="H23" s="81">
        <v>0</v>
      </c>
      <c r="I23" s="90">
        <f>200*0.6</f>
        <v>120</v>
      </c>
      <c r="J23" s="81">
        <v>0</v>
      </c>
      <c r="K23" s="90">
        <f t="shared" si="0"/>
        <v>120</v>
      </c>
      <c r="L23" s="87">
        <f t="shared" si="1"/>
        <v>40</v>
      </c>
      <c r="M23" s="79" t="s">
        <v>97</v>
      </c>
      <c r="N23" s="79" t="s">
        <v>301</v>
      </c>
      <c r="O23" s="79" t="s">
        <v>300</v>
      </c>
    </row>
    <row r="24" spans="1:15" ht="65" x14ac:dyDescent="0.35">
      <c r="A24" s="79" t="s">
        <v>299</v>
      </c>
      <c r="B24" s="79" t="s">
        <v>55</v>
      </c>
      <c r="C24" s="79" t="s">
        <v>9</v>
      </c>
      <c r="D24" s="79" t="s">
        <v>59</v>
      </c>
      <c r="E24" s="79" t="s">
        <v>11</v>
      </c>
      <c r="F24" s="79" t="s">
        <v>60</v>
      </c>
      <c r="G24" s="79" t="s">
        <v>71</v>
      </c>
      <c r="H24" s="81">
        <v>0</v>
      </c>
      <c r="I24" s="81">
        <v>29.1</v>
      </c>
      <c r="J24" s="81">
        <v>0</v>
      </c>
      <c r="K24" s="81">
        <f t="shared" si="0"/>
        <v>29.1</v>
      </c>
      <c r="L24" s="82">
        <f t="shared" si="1"/>
        <v>9.7000000000000011</v>
      </c>
      <c r="M24" s="86" t="s">
        <v>98</v>
      </c>
      <c r="N24" s="84"/>
      <c r="O24" s="85"/>
    </row>
    <row r="25" spans="1:15" s="112" customFormat="1" ht="65" x14ac:dyDescent="0.35">
      <c r="A25" s="94" t="s">
        <v>306</v>
      </c>
      <c r="B25" s="87" t="s">
        <v>55</v>
      </c>
      <c r="C25" s="87" t="s">
        <v>9</v>
      </c>
      <c r="D25" s="87" t="s">
        <v>59</v>
      </c>
      <c r="E25" s="87" t="s">
        <v>15</v>
      </c>
      <c r="F25" s="87" t="s">
        <v>40</v>
      </c>
      <c r="G25" s="87" t="s">
        <v>81</v>
      </c>
      <c r="H25" s="81">
        <v>0</v>
      </c>
      <c r="I25" s="90" t="s">
        <v>264</v>
      </c>
      <c r="J25" s="81">
        <v>0</v>
      </c>
      <c r="K25" s="81">
        <f t="shared" si="0"/>
        <v>0</v>
      </c>
      <c r="L25" s="82">
        <f t="shared" si="1"/>
        <v>0</v>
      </c>
      <c r="M25" s="102" t="s">
        <v>99</v>
      </c>
      <c r="N25" s="88" t="s">
        <v>303</v>
      </c>
      <c r="O25" s="91"/>
    </row>
    <row r="26" spans="1:15" ht="65" x14ac:dyDescent="0.35">
      <c r="A26" s="79" t="s">
        <v>304</v>
      </c>
      <c r="B26" s="79" t="s">
        <v>55</v>
      </c>
      <c r="C26" s="79" t="s">
        <v>9</v>
      </c>
      <c r="D26" s="79" t="s">
        <v>59</v>
      </c>
      <c r="E26" s="87" t="s">
        <v>15</v>
      </c>
      <c r="F26" s="79" t="s">
        <v>16</v>
      </c>
      <c r="G26" s="79" t="s">
        <v>71</v>
      </c>
      <c r="H26" s="81">
        <v>0</v>
      </c>
      <c r="I26" s="81">
        <v>0</v>
      </c>
      <c r="J26" s="81">
        <v>86.9</v>
      </c>
      <c r="K26" s="81">
        <f t="shared" si="0"/>
        <v>86.9</v>
      </c>
      <c r="L26" s="82">
        <f t="shared" si="1"/>
        <v>28.966666666666669</v>
      </c>
      <c r="M26" s="86" t="s">
        <v>100</v>
      </c>
      <c r="N26" s="84"/>
      <c r="O26" s="85"/>
    </row>
    <row r="27" spans="1:15" ht="65" x14ac:dyDescent="0.35">
      <c r="A27" s="87" t="s">
        <v>305</v>
      </c>
      <c r="B27" s="87" t="s">
        <v>55</v>
      </c>
      <c r="C27" s="87" t="s">
        <v>9</v>
      </c>
      <c r="D27" s="87" t="s">
        <v>28</v>
      </c>
      <c r="E27" s="87" t="s">
        <v>15</v>
      </c>
      <c r="F27" s="87" t="s">
        <v>29</v>
      </c>
      <c r="G27" s="87" t="s">
        <v>81</v>
      </c>
      <c r="H27" s="81">
        <v>0</v>
      </c>
      <c r="I27" s="81">
        <v>0</v>
      </c>
      <c r="J27" s="81">
        <v>5.7</v>
      </c>
      <c r="K27" s="81">
        <f t="shared" si="0"/>
        <v>5.7</v>
      </c>
      <c r="L27" s="82">
        <f t="shared" si="1"/>
        <v>1.9000000000000001</v>
      </c>
      <c r="M27" s="86" t="s">
        <v>101</v>
      </c>
      <c r="N27" s="84"/>
      <c r="O27" s="85"/>
    </row>
    <row r="28" spans="1:15" s="113" customFormat="1" ht="65" x14ac:dyDescent="0.35">
      <c r="A28" s="87" t="s">
        <v>307</v>
      </c>
      <c r="B28" s="87" t="s">
        <v>55</v>
      </c>
      <c r="C28" s="87" t="s">
        <v>9</v>
      </c>
      <c r="D28" s="87" t="s">
        <v>56</v>
      </c>
      <c r="E28" s="87" t="s">
        <v>15</v>
      </c>
      <c r="F28" s="87" t="s">
        <v>40</v>
      </c>
      <c r="G28" s="87" t="s">
        <v>102</v>
      </c>
      <c r="H28" s="81">
        <v>0</v>
      </c>
      <c r="I28" s="81">
        <v>0</v>
      </c>
      <c r="J28" s="90">
        <v>7.3</v>
      </c>
      <c r="K28" s="90">
        <f t="shared" si="0"/>
        <v>7.3</v>
      </c>
      <c r="L28" s="82">
        <f t="shared" si="1"/>
        <v>2.4333333333333331</v>
      </c>
      <c r="M28" s="102" t="s">
        <v>103</v>
      </c>
      <c r="N28" s="88"/>
      <c r="O28" s="91"/>
    </row>
    <row r="29" spans="1:15" ht="65" x14ac:dyDescent="0.35">
      <c r="A29" s="95" t="s">
        <v>104</v>
      </c>
      <c r="B29" s="87" t="s">
        <v>55</v>
      </c>
      <c r="C29" s="87" t="s">
        <v>9</v>
      </c>
      <c r="D29" s="87" t="s">
        <v>10</v>
      </c>
      <c r="E29" s="87" t="s">
        <v>15</v>
      </c>
      <c r="F29" s="87" t="s">
        <v>16</v>
      </c>
      <c r="G29" s="87" t="s">
        <v>81</v>
      </c>
      <c r="H29" s="81">
        <v>0</v>
      </c>
      <c r="I29" s="81">
        <v>0</v>
      </c>
      <c r="J29" s="81">
        <v>259.7</v>
      </c>
      <c r="K29" s="81">
        <f t="shared" si="0"/>
        <v>259.7</v>
      </c>
      <c r="L29" s="82">
        <f t="shared" si="1"/>
        <v>86.566666666666663</v>
      </c>
      <c r="M29" s="86" t="s">
        <v>105</v>
      </c>
      <c r="N29" s="84"/>
      <c r="O29" s="85"/>
    </row>
    <row r="30" spans="1:15" ht="65" x14ac:dyDescent="0.35">
      <c r="A30" s="95" t="s">
        <v>106</v>
      </c>
      <c r="B30" s="87" t="s">
        <v>55</v>
      </c>
      <c r="C30" s="87" t="s">
        <v>9</v>
      </c>
      <c r="D30" s="87" t="s">
        <v>10</v>
      </c>
      <c r="E30" s="87" t="s">
        <v>15</v>
      </c>
      <c r="F30" s="87" t="s">
        <v>16</v>
      </c>
      <c r="G30" s="87" t="s">
        <v>81</v>
      </c>
      <c r="H30" s="81">
        <v>0</v>
      </c>
      <c r="I30" s="81">
        <v>0</v>
      </c>
      <c r="J30" s="81">
        <v>58.7</v>
      </c>
      <c r="K30" s="81">
        <f t="shared" si="0"/>
        <v>58.7</v>
      </c>
      <c r="L30" s="82">
        <f t="shared" si="1"/>
        <v>19.566666666666666</v>
      </c>
      <c r="M30" s="86" t="s">
        <v>107</v>
      </c>
      <c r="N30" s="84"/>
    </row>
    <row r="31" spans="1:15" ht="65" x14ac:dyDescent="0.35">
      <c r="A31" s="95" t="s">
        <v>108</v>
      </c>
      <c r="B31" s="87" t="s">
        <v>55</v>
      </c>
      <c r="C31" s="87" t="s">
        <v>9</v>
      </c>
      <c r="D31" s="89" t="s">
        <v>37</v>
      </c>
      <c r="E31" s="87" t="s">
        <v>76</v>
      </c>
      <c r="F31" s="89" t="s">
        <v>40</v>
      </c>
      <c r="G31" s="87" t="s">
        <v>102</v>
      </c>
      <c r="H31" s="81">
        <v>0</v>
      </c>
      <c r="I31" s="81">
        <v>0</v>
      </c>
      <c r="J31" s="90">
        <f>25.4*0.87</f>
        <v>22.097999999999999</v>
      </c>
      <c r="K31" s="90">
        <f t="shared" si="0"/>
        <v>22.097999999999999</v>
      </c>
      <c r="L31" s="82">
        <f t="shared" si="1"/>
        <v>7.3659999999999997</v>
      </c>
      <c r="M31" s="102" t="s">
        <v>109</v>
      </c>
      <c r="N31" s="87" t="s">
        <v>308</v>
      </c>
      <c r="O31" s="87" t="s">
        <v>310</v>
      </c>
    </row>
    <row r="32" spans="1:15" ht="65" x14ac:dyDescent="0.35">
      <c r="A32" s="87" t="s">
        <v>311</v>
      </c>
      <c r="B32" s="87" t="s">
        <v>55</v>
      </c>
      <c r="C32" s="87" t="s">
        <v>9</v>
      </c>
      <c r="D32" s="87" t="s">
        <v>56</v>
      </c>
      <c r="E32" s="89" t="s">
        <v>15</v>
      </c>
      <c r="F32" s="87" t="s">
        <v>19</v>
      </c>
      <c r="G32" s="87" t="s">
        <v>102</v>
      </c>
      <c r="H32" s="81">
        <v>0</v>
      </c>
      <c r="I32" s="81">
        <v>0</v>
      </c>
      <c r="J32" s="81">
        <v>139.1</v>
      </c>
      <c r="K32" s="81">
        <f t="shared" si="0"/>
        <v>139.1</v>
      </c>
      <c r="L32" s="82">
        <f t="shared" si="1"/>
        <v>46.366666666666667</v>
      </c>
      <c r="M32" s="86" t="s">
        <v>110</v>
      </c>
      <c r="N32" s="84"/>
      <c r="O32" s="85"/>
    </row>
    <row r="33" spans="1:15" ht="65" x14ac:dyDescent="0.35">
      <c r="A33" s="79" t="s">
        <v>312</v>
      </c>
      <c r="B33" s="79" t="s">
        <v>55</v>
      </c>
      <c r="C33" s="79" t="s">
        <v>9</v>
      </c>
      <c r="D33" s="79" t="s">
        <v>28</v>
      </c>
      <c r="E33" s="89" t="s">
        <v>15</v>
      </c>
      <c r="F33" s="79" t="s">
        <v>19</v>
      </c>
      <c r="G33" s="79" t="s">
        <v>111</v>
      </c>
      <c r="H33" s="81">
        <v>0</v>
      </c>
      <c r="I33" s="81">
        <v>0</v>
      </c>
      <c r="J33" s="81">
        <v>68.400000000000006</v>
      </c>
      <c r="K33" s="81">
        <f t="shared" si="0"/>
        <v>68.400000000000006</v>
      </c>
      <c r="L33" s="82">
        <f t="shared" si="1"/>
        <v>22.8</v>
      </c>
      <c r="M33" s="86" t="s">
        <v>112</v>
      </c>
      <c r="N33" s="84"/>
      <c r="O33" s="85"/>
    </row>
    <row r="34" spans="1:15" s="118" customFormat="1" ht="104" x14ac:dyDescent="0.35">
      <c r="A34" s="87" t="s">
        <v>113</v>
      </c>
      <c r="B34" s="87" t="s">
        <v>55</v>
      </c>
      <c r="C34" s="87" t="s">
        <v>9</v>
      </c>
      <c r="D34" s="87" t="s">
        <v>114</v>
      </c>
      <c r="E34" s="89" t="s">
        <v>15</v>
      </c>
      <c r="F34" s="89" t="s">
        <v>29</v>
      </c>
      <c r="G34" s="87" t="s">
        <v>81</v>
      </c>
      <c r="H34" s="81">
        <v>0</v>
      </c>
      <c r="I34" s="81">
        <v>0</v>
      </c>
      <c r="J34" s="151">
        <f>100*0.78</f>
        <v>78</v>
      </c>
      <c r="K34" s="81">
        <f t="shared" si="0"/>
        <v>78</v>
      </c>
      <c r="L34" s="82">
        <f t="shared" si="1"/>
        <v>26</v>
      </c>
      <c r="M34" s="102" t="s">
        <v>115</v>
      </c>
      <c r="N34" s="87" t="s">
        <v>313</v>
      </c>
      <c r="O34" s="87" t="s">
        <v>309</v>
      </c>
    </row>
    <row r="35" spans="1:15" ht="65" x14ac:dyDescent="0.35">
      <c r="A35" s="79" t="s">
        <v>314</v>
      </c>
      <c r="B35" s="79" t="s">
        <v>55</v>
      </c>
      <c r="C35" s="79" t="s">
        <v>9</v>
      </c>
      <c r="D35" s="79" t="s">
        <v>10</v>
      </c>
      <c r="E35" s="89" t="s">
        <v>15</v>
      </c>
      <c r="F35" s="79" t="s">
        <v>16</v>
      </c>
      <c r="G35" s="79" t="s">
        <v>116</v>
      </c>
      <c r="H35" s="81">
        <v>0</v>
      </c>
      <c r="I35" s="81">
        <v>0</v>
      </c>
      <c r="J35" s="81">
        <v>41</v>
      </c>
      <c r="K35" s="81">
        <f t="shared" si="0"/>
        <v>41</v>
      </c>
      <c r="L35" s="82">
        <f t="shared" si="1"/>
        <v>13.666666666666666</v>
      </c>
      <c r="M35" s="83" t="s">
        <v>117</v>
      </c>
      <c r="N35" s="81"/>
      <c r="O35" s="85"/>
    </row>
    <row r="36" spans="1:15" ht="130" x14ac:dyDescent="0.35">
      <c r="A36" s="105" t="s">
        <v>315</v>
      </c>
      <c r="B36" s="103" t="s">
        <v>55</v>
      </c>
      <c r="C36" s="103" t="s">
        <v>9</v>
      </c>
      <c r="D36" s="103" t="s">
        <v>59</v>
      </c>
      <c r="E36" s="103" t="s">
        <v>11</v>
      </c>
      <c r="F36" s="103" t="s">
        <v>40</v>
      </c>
      <c r="G36" s="103" t="s">
        <v>73</v>
      </c>
      <c r="H36" s="81">
        <v>0</v>
      </c>
      <c r="I36" s="81">
        <v>0</v>
      </c>
      <c r="J36" s="81">
        <v>19.3</v>
      </c>
      <c r="K36" s="81">
        <f>SUM(H36:J36)</f>
        <v>19.3</v>
      </c>
      <c r="L36" s="37">
        <f t="shared" si="1"/>
        <v>6.4333333333333336</v>
      </c>
      <c r="M36" s="66" t="s">
        <v>118</v>
      </c>
      <c r="N36" s="100"/>
      <c r="O36" s="107"/>
    </row>
    <row r="37" spans="1:15" x14ac:dyDescent="0.35">
      <c r="A37" s="62"/>
      <c r="B37" s="62"/>
      <c r="C37" s="62"/>
      <c r="D37" s="62"/>
      <c r="E37" s="62"/>
      <c r="F37" s="62"/>
      <c r="G37" s="62"/>
      <c r="H37" s="62"/>
      <c r="I37" s="62"/>
      <c r="J37" s="62"/>
      <c r="K37" s="114"/>
      <c r="L37" s="114"/>
      <c r="M37" s="69"/>
      <c r="N37" s="69"/>
      <c r="O37" s="71"/>
    </row>
    <row r="38" spans="1:15" x14ac:dyDescent="0.3">
      <c r="A38" s="64"/>
      <c r="B38" s="64"/>
      <c r="C38" s="64"/>
      <c r="D38" s="64"/>
      <c r="E38" s="64"/>
      <c r="F38" s="64"/>
      <c r="G38" s="64"/>
      <c r="H38" s="61"/>
      <c r="I38" s="61"/>
      <c r="J38" s="11" t="s">
        <v>210</v>
      </c>
      <c r="K38" s="33">
        <f>SUM(K6:K37)</f>
        <v>2200.308</v>
      </c>
      <c r="L38" s="33">
        <f>SUM(L6:L37)</f>
        <v>733.43599999999981</v>
      </c>
      <c r="M38" s="64"/>
      <c r="N38" s="64"/>
      <c r="O38" s="99"/>
    </row>
    <row r="39" spans="1:15" x14ac:dyDescent="0.35">
      <c r="A39" s="64"/>
      <c r="B39" s="64"/>
      <c r="C39" s="64"/>
      <c r="D39" s="64"/>
      <c r="E39" s="64"/>
      <c r="F39" s="64"/>
      <c r="G39" s="64"/>
      <c r="H39" s="61"/>
      <c r="I39" s="61"/>
      <c r="J39" s="61"/>
      <c r="K39" s="61"/>
      <c r="L39" s="73"/>
      <c r="M39" s="64"/>
      <c r="N39" s="64"/>
      <c r="O39" s="99"/>
    </row>
    <row r="40" spans="1:15" x14ac:dyDescent="0.35">
      <c r="A40" s="64"/>
      <c r="B40" s="64"/>
      <c r="C40" s="64"/>
      <c r="D40" s="64"/>
      <c r="E40" s="64"/>
      <c r="F40" s="64"/>
      <c r="G40" s="64"/>
      <c r="H40" s="61"/>
      <c r="I40" s="61"/>
      <c r="J40" s="61"/>
      <c r="K40" s="61"/>
      <c r="L40" s="61"/>
      <c r="M40" s="64"/>
      <c r="N40" s="64"/>
      <c r="O40" s="99"/>
    </row>
    <row r="41" spans="1:15" x14ac:dyDescent="0.35">
      <c r="A41" s="99"/>
      <c r="B41" s="99"/>
      <c r="C41" s="99"/>
      <c r="D41" s="99"/>
      <c r="E41" s="99"/>
      <c r="F41" s="99"/>
      <c r="G41" s="99"/>
      <c r="H41" s="101"/>
      <c r="I41" s="101"/>
      <c r="J41" s="101"/>
      <c r="K41" s="101"/>
      <c r="L41" s="101"/>
      <c r="M41" s="99"/>
      <c r="N41" s="99"/>
      <c r="O41" s="99"/>
    </row>
    <row r="42" spans="1:15" x14ac:dyDescent="0.35">
      <c r="A42" s="99"/>
      <c r="B42" s="99"/>
      <c r="C42" s="99"/>
      <c r="D42" s="99"/>
      <c r="E42" s="99"/>
      <c r="F42" s="99"/>
      <c r="G42" s="99"/>
      <c r="H42" s="101"/>
      <c r="I42" s="101"/>
      <c r="J42" s="101"/>
      <c r="K42" s="101"/>
      <c r="L42" s="101"/>
      <c r="M42" s="99"/>
      <c r="N42" s="99"/>
      <c r="O42" s="99"/>
    </row>
  </sheetData>
  <autoFilter ref="A5:N38"/>
  <mergeCells count="1">
    <mergeCell ref="A1:O2"/>
  </mergeCells>
  <hyperlinks>
    <hyperlink ref="M21" r:id="rId1"/>
    <hyperlink ref="M20" r:id="rId2"/>
    <hyperlink ref="M18" r:id="rId3"/>
    <hyperlink ref="M17" r:id="rId4"/>
    <hyperlink ref="M11" r:id="rId5"/>
    <hyperlink ref="M9" r:id="rId6"/>
    <hyperlink ref="M7" r:id="rId7"/>
    <hyperlink ref="M19" r:id="rId8"/>
    <hyperlink ref="M13" r:id="rId9"/>
    <hyperlink ref="M12" r:id="rId10"/>
    <hyperlink ref="M8" r:id="rId11"/>
    <hyperlink ref="M6" r:id="rId12"/>
    <hyperlink ref="M36" r:id="rId13"/>
    <hyperlink ref="M35" r:id="rId14"/>
    <hyperlink ref="M22" r:id="rId15"/>
    <hyperlink ref="M16" r:id="rId16"/>
    <hyperlink ref="M15" r:id="rId17"/>
    <hyperlink ref="M10" r:id="rId18"/>
  </hyperlinks>
  <pageMargins left="0.7" right="0.7" top="0.75" bottom="0.75" header="0.3" footer="0.3"/>
  <pageSetup orientation="portrait" r:id="rId19"/>
  <extLst>
    <ext xmlns:x14="http://schemas.microsoft.com/office/spreadsheetml/2009/9/main" uri="{CCE6A557-97BC-4b89-ADB6-D9C93CAAB3DF}">
      <x14:dataValidations xmlns:xm="http://schemas.microsoft.com/office/excel/2006/main" count="2">
        <x14:dataValidation type="list" allowBlank="1" showInputMessage="1" showErrorMessage="1">
          <x14:formula1>
            <xm:f>'C:\TRILLIONS\FFS\FFS report\[EU FFS Report_Data collection complete final template July v1.xlsx]template'!#REF!</xm:f>
          </x14:formula1>
          <xm:sqref>C6:E40</xm:sqref>
        </x14:dataValidation>
        <x14:dataValidation type="list" allowBlank="1" showInputMessage="1" showErrorMessage="1">
          <x14:formula1>
            <xm:f>'C:\TRILLIONS\FFS\FFS report\[EU FFS Report_Data collection complete final template July v1.xlsx]template'!#REF!</xm:f>
          </x14:formula1>
          <xm:sqref>F6:F40 C5:F5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sqref="A1:P2"/>
    </sheetView>
  </sheetViews>
  <sheetFormatPr defaultColWidth="9.1796875" defaultRowHeight="14.5" x14ac:dyDescent="0.35"/>
  <cols>
    <col min="1" max="1" width="14.81640625" style="3" customWidth="1"/>
    <col min="2" max="2" width="25.26953125" style="3" customWidth="1"/>
    <col min="3" max="5" width="9.1796875" style="3"/>
    <col min="6" max="6" width="11.54296875" style="3" customWidth="1"/>
    <col min="7" max="12" width="9.1796875" style="3"/>
    <col min="13" max="13" width="33.453125" style="3" customWidth="1"/>
    <col min="14" max="14" width="36.1796875" style="3" customWidth="1"/>
    <col min="15" max="15" width="14.1796875" style="3" customWidth="1"/>
    <col min="16" max="16" width="9.1796875" style="3"/>
    <col min="17" max="17" width="9.1796875" style="108"/>
    <col min="18" max="16384" width="9.1796875" style="3"/>
  </cols>
  <sheetData>
    <row r="1" spans="1:17" ht="14.5" customHeight="1" x14ac:dyDescent="0.35">
      <c r="A1" s="241" t="s">
        <v>316</v>
      </c>
      <c r="B1" s="241"/>
      <c r="C1" s="241"/>
      <c r="D1" s="241"/>
      <c r="E1" s="241"/>
      <c r="F1" s="241"/>
      <c r="G1" s="241"/>
      <c r="H1" s="241"/>
      <c r="I1" s="241"/>
      <c r="J1" s="241"/>
      <c r="K1" s="241"/>
      <c r="L1" s="241"/>
      <c r="M1" s="241"/>
      <c r="N1" s="241"/>
      <c r="O1" s="241"/>
      <c r="P1" s="242"/>
    </row>
    <row r="2" spans="1:17" s="165" customFormat="1" x14ac:dyDescent="0.35">
      <c r="A2" s="241"/>
      <c r="B2" s="241"/>
      <c r="C2" s="241"/>
      <c r="D2" s="241"/>
      <c r="E2" s="241"/>
      <c r="F2" s="241"/>
      <c r="G2" s="241"/>
      <c r="H2" s="241"/>
      <c r="I2" s="241"/>
      <c r="J2" s="241"/>
      <c r="K2" s="241"/>
      <c r="L2" s="241"/>
      <c r="M2" s="241"/>
      <c r="N2" s="241"/>
      <c r="O2" s="241"/>
      <c r="P2" s="242"/>
      <c r="Q2" s="108"/>
    </row>
    <row r="4" spans="1:17" s="42" customFormat="1" ht="78" x14ac:dyDescent="0.35">
      <c r="A4" s="76" t="s">
        <v>0</v>
      </c>
      <c r="B4" s="77" t="s">
        <v>1</v>
      </c>
      <c r="C4" s="77" t="s">
        <v>2</v>
      </c>
      <c r="D4" s="77" t="s">
        <v>3</v>
      </c>
      <c r="E4" s="77" t="s">
        <v>4</v>
      </c>
      <c r="F4" s="77" t="s">
        <v>225</v>
      </c>
      <c r="G4" s="77" t="s">
        <v>5</v>
      </c>
      <c r="H4" s="77" t="s">
        <v>45</v>
      </c>
      <c r="I4" s="77" t="s">
        <v>6</v>
      </c>
      <c r="J4" s="77" t="s">
        <v>7</v>
      </c>
      <c r="K4" s="77" t="s">
        <v>231</v>
      </c>
      <c r="L4" s="78" t="s">
        <v>226</v>
      </c>
      <c r="M4" s="77" t="s">
        <v>227</v>
      </c>
      <c r="N4" s="77" t="s">
        <v>228</v>
      </c>
      <c r="O4" s="77" t="s">
        <v>229</v>
      </c>
      <c r="P4" s="106" t="s">
        <v>230</v>
      </c>
      <c r="Q4" s="110"/>
    </row>
    <row r="5" spans="1:17" s="42" customFormat="1" ht="169" x14ac:dyDescent="0.35">
      <c r="A5" s="81" t="s">
        <v>317</v>
      </c>
      <c r="B5" s="81" t="s">
        <v>119</v>
      </c>
      <c r="C5" s="81" t="s">
        <v>9</v>
      </c>
      <c r="D5" s="81" t="s">
        <v>10</v>
      </c>
      <c r="E5" s="81" t="s">
        <v>76</v>
      </c>
      <c r="F5" s="81" t="s">
        <v>24</v>
      </c>
      <c r="G5" s="81" t="s">
        <v>120</v>
      </c>
      <c r="H5" s="90">
        <v>0</v>
      </c>
      <c r="I5" s="90">
        <v>68</v>
      </c>
      <c r="J5" s="90">
        <v>0</v>
      </c>
      <c r="K5" s="90">
        <f>H5+I5+J5</f>
        <v>68</v>
      </c>
      <c r="L5" s="82">
        <f>SUM(H5:J5)/3</f>
        <v>22.666666666666668</v>
      </c>
      <c r="M5" s="117" t="s">
        <v>318</v>
      </c>
      <c r="N5" s="117" t="s">
        <v>320</v>
      </c>
      <c r="O5" s="81" t="s">
        <v>319</v>
      </c>
      <c r="P5" s="96"/>
      <c r="Q5" s="110"/>
    </row>
    <row r="6" spans="1:17" s="42" customFormat="1" ht="91" x14ac:dyDescent="0.35">
      <c r="A6" s="81" t="s">
        <v>321</v>
      </c>
      <c r="B6" s="81" t="s">
        <v>121</v>
      </c>
      <c r="C6" s="81" t="s">
        <v>9</v>
      </c>
      <c r="D6" s="81" t="s">
        <v>10</v>
      </c>
      <c r="E6" s="81" t="s">
        <v>15</v>
      </c>
      <c r="F6" s="81" t="s">
        <v>16</v>
      </c>
      <c r="G6" s="81" t="s">
        <v>122</v>
      </c>
      <c r="H6" s="90">
        <v>0</v>
      </c>
      <c r="I6" s="90">
        <v>0</v>
      </c>
      <c r="J6" s="90">
        <v>0.3</v>
      </c>
      <c r="K6" s="90">
        <f t="shared" ref="K6:K8" si="0">H6+I6+J6</f>
        <v>0.3</v>
      </c>
      <c r="L6" s="82">
        <f t="shared" ref="L6:L8" si="1">SUM(H6:J6)/3</f>
        <v>9.9999999999999992E-2</v>
      </c>
      <c r="M6" s="109" t="s">
        <v>123</v>
      </c>
      <c r="N6" s="81"/>
      <c r="O6" s="85"/>
      <c r="P6" s="96"/>
      <c r="Q6" s="110"/>
    </row>
    <row r="7" spans="1:17" s="42" customFormat="1" ht="52" x14ac:dyDescent="0.35">
      <c r="A7" s="81" t="s">
        <v>322</v>
      </c>
      <c r="B7" s="81" t="s">
        <v>121</v>
      </c>
      <c r="C7" s="81" t="s">
        <v>9</v>
      </c>
      <c r="D7" s="81" t="s">
        <v>10</v>
      </c>
      <c r="E7" s="81" t="s">
        <v>15</v>
      </c>
      <c r="F7" s="81" t="s">
        <v>16</v>
      </c>
      <c r="G7" s="81" t="s">
        <v>124</v>
      </c>
      <c r="H7" s="90">
        <v>0</v>
      </c>
      <c r="I7" s="90">
        <v>0</v>
      </c>
      <c r="J7" s="90">
        <v>2.5</v>
      </c>
      <c r="K7" s="90">
        <f t="shared" si="0"/>
        <v>2.5</v>
      </c>
      <c r="L7" s="82">
        <f t="shared" si="1"/>
        <v>0.83333333333333337</v>
      </c>
      <c r="M7" s="109" t="s">
        <v>125</v>
      </c>
      <c r="N7" s="81"/>
      <c r="O7" s="85"/>
      <c r="P7" s="96"/>
      <c r="Q7" s="110"/>
    </row>
    <row r="8" spans="1:17" s="42" customFormat="1" ht="104" x14ac:dyDescent="0.35">
      <c r="A8" s="157" t="s">
        <v>323</v>
      </c>
      <c r="B8" s="157" t="s">
        <v>121</v>
      </c>
      <c r="C8" s="157" t="s">
        <v>9</v>
      </c>
      <c r="D8" s="157" t="s">
        <v>10</v>
      </c>
      <c r="E8" s="157" t="s">
        <v>40</v>
      </c>
      <c r="F8" s="157" t="s">
        <v>65</v>
      </c>
      <c r="G8" s="157" t="s">
        <v>126</v>
      </c>
      <c r="H8" s="140">
        <v>1.1000000000000001</v>
      </c>
      <c r="I8" s="140">
        <v>0</v>
      </c>
      <c r="J8" s="140">
        <v>0</v>
      </c>
      <c r="K8" s="140">
        <f t="shared" si="0"/>
        <v>1.1000000000000001</v>
      </c>
      <c r="L8" s="155">
        <f t="shared" si="1"/>
        <v>0.3666666666666667</v>
      </c>
      <c r="M8" s="150" t="s">
        <v>127</v>
      </c>
      <c r="N8" s="157"/>
      <c r="O8" s="141"/>
      <c r="P8" s="154"/>
      <c r="Q8" s="110"/>
    </row>
    <row r="9" spans="1:17" s="148" customFormat="1" ht="13" x14ac:dyDescent="0.35">
      <c r="A9" s="147"/>
      <c r="B9" s="147"/>
      <c r="C9" s="147"/>
      <c r="D9" s="147"/>
      <c r="E9" s="147"/>
      <c r="F9" s="147"/>
      <c r="G9" s="147"/>
      <c r="H9" s="159"/>
      <c r="I9" s="159"/>
      <c r="J9" s="159"/>
      <c r="K9" s="160"/>
      <c r="L9" s="161"/>
      <c r="M9" s="152"/>
      <c r="N9" s="152"/>
    </row>
    <row r="10" spans="1:17" s="42" customFormat="1" ht="13" x14ac:dyDescent="0.35">
      <c r="Q10" s="110"/>
    </row>
    <row r="11" spans="1:17" s="42" customFormat="1" ht="13" x14ac:dyDescent="0.3">
      <c r="J11" s="11" t="s">
        <v>210</v>
      </c>
      <c r="K11" s="33">
        <f>SUM(K5:K10)</f>
        <v>71.899999999999991</v>
      </c>
      <c r="L11" s="33">
        <f>SUM(L5:L10)</f>
        <v>23.966666666666669</v>
      </c>
      <c r="Q11" s="110"/>
    </row>
    <row r="13" spans="1:17" x14ac:dyDescent="0.3">
      <c r="M13" s="11"/>
      <c r="N13" s="33"/>
    </row>
  </sheetData>
  <autoFilter ref="A4:N9"/>
  <mergeCells count="1">
    <mergeCell ref="A1:P2"/>
  </mergeCells>
  <hyperlinks>
    <hyperlink ref="M6" r:id="rId1"/>
    <hyperlink ref="M7" r:id="rId2"/>
    <hyperlink ref="M8" r:id="rId3"/>
    <hyperlink ref="M5" r:id="rId4"/>
    <hyperlink ref="N5" r:id="rId5"/>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'C:\TRILLIONS\FFS\FFS report\[EU FFS Report_Data collection complete final template July v1.xlsx]template'!#REF!</xm:f>
          </x14:formula1>
          <xm:sqref>C5:E9</xm:sqref>
        </x14:dataValidation>
        <x14:dataValidation type="list" allowBlank="1" showInputMessage="1" showErrorMessage="1">
          <x14:formula1>
            <xm:f>'C:\TRILLIONS\FFS\FFS report\[EU FFS Report_Data collection complete final template July v1.xlsx]template'!#REF!</xm:f>
          </x14:formula1>
          <xm:sqref>F5:F9 C4:F4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sqref="A1:L2"/>
    </sheetView>
  </sheetViews>
  <sheetFormatPr defaultRowHeight="14.5" x14ac:dyDescent="0.35"/>
  <cols>
    <col min="2" max="2" width="18.453125" customWidth="1"/>
    <col min="3" max="3" width="9.81640625" customWidth="1"/>
    <col min="4" max="4" width="11.453125" customWidth="1"/>
    <col min="5" max="11" width="9.81640625" customWidth="1"/>
    <col min="12" max="12" width="10" customWidth="1"/>
  </cols>
  <sheetData>
    <row r="1" spans="1:13" s="166" customFormat="1" ht="14.5" customHeight="1" x14ac:dyDescent="0.35">
      <c r="A1" s="239" t="s">
        <v>361</v>
      </c>
      <c r="B1" s="239"/>
      <c r="C1" s="239"/>
      <c r="D1" s="239"/>
      <c r="E1" s="239"/>
      <c r="F1" s="239"/>
      <c r="G1" s="239"/>
      <c r="H1" s="239"/>
      <c r="I1" s="239"/>
      <c r="J1" s="239"/>
      <c r="K1" s="239"/>
      <c r="L1" s="239"/>
    </row>
    <row r="2" spans="1:13" s="166" customFormat="1" ht="14.5" customHeight="1" x14ac:dyDescent="0.35">
      <c r="A2" s="239"/>
      <c r="B2" s="239"/>
      <c r="C2" s="239"/>
      <c r="D2" s="239"/>
      <c r="E2" s="239"/>
      <c r="F2" s="239"/>
      <c r="G2" s="239"/>
      <c r="H2" s="239"/>
      <c r="I2" s="239"/>
      <c r="J2" s="239"/>
      <c r="K2" s="239"/>
      <c r="L2" s="239"/>
    </row>
    <row r="3" spans="1:13" ht="15" thickBot="1" x14ac:dyDescent="0.4">
      <c r="A3" s="166"/>
      <c r="B3" s="166"/>
      <c r="C3" s="166"/>
      <c r="D3" s="166"/>
      <c r="E3" s="166"/>
      <c r="F3" s="166"/>
      <c r="G3" s="166"/>
      <c r="H3" s="166"/>
      <c r="I3" s="166"/>
      <c r="J3" s="166"/>
      <c r="K3" s="166"/>
      <c r="L3" s="166"/>
      <c r="M3" s="166"/>
    </row>
    <row r="4" spans="1:13" ht="15" thickBot="1" x14ac:dyDescent="0.4">
      <c r="A4" s="166"/>
      <c r="B4" s="184"/>
      <c r="C4" s="233" t="s">
        <v>11</v>
      </c>
      <c r="D4" s="234"/>
      <c r="E4" s="234"/>
      <c r="F4" s="235"/>
      <c r="G4" s="236" t="s">
        <v>76</v>
      </c>
      <c r="H4" s="237"/>
      <c r="I4" s="237"/>
      <c r="J4" s="237"/>
      <c r="K4" s="238"/>
      <c r="L4" s="172"/>
      <c r="M4" s="166"/>
    </row>
    <row r="5" spans="1:13" ht="51.5" customHeight="1" thickBot="1" x14ac:dyDescent="0.4">
      <c r="A5" s="166"/>
      <c r="B5" s="185"/>
      <c r="C5" s="173" t="s">
        <v>201</v>
      </c>
      <c r="D5" s="174" t="s">
        <v>213</v>
      </c>
      <c r="E5" s="174" t="s">
        <v>209</v>
      </c>
      <c r="F5" s="176" t="s">
        <v>352</v>
      </c>
      <c r="G5" s="190" t="s">
        <v>204</v>
      </c>
      <c r="H5" s="174" t="s">
        <v>77</v>
      </c>
      <c r="I5" s="175" t="s">
        <v>203</v>
      </c>
      <c r="J5" s="175" t="s">
        <v>202</v>
      </c>
      <c r="K5" s="176" t="s">
        <v>352</v>
      </c>
      <c r="L5" s="177" t="s">
        <v>210</v>
      </c>
      <c r="M5" s="166"/>
    </row>
    <row r="6" spans="1:13" ht="20.5" customHeight="1" thickBot="1" x14ac:dyDescent="0.4">
      <c r="A6" s="166"/>
      <c r="B6" s="178" t="s">
        <v>205</v>
      </c>
      <c r="C6" s="191">
        <v>0</v>
      </c>
      <c r="D6" s="192">
        <v>515.42533866666668</v>
      </c>
      <c r="E6" s="193">
        <v>0</v>
      </c>
      <c r="F6" s="194">
        <v>0</v>
      </c>
      <c r="G6" s="195">
        <v>0</v>
      </c>
      <c r="H6" s="193">
        <v>0</v>
      </c>
      <c r="I6" s="196">
        <v>0</v>
      </c>
      <c r="J6" s="197">
        <v>0</v>
      </c>
      <c r="K6" s="198">
        <v>0</v>
      </c>
      <c r="L6" s="179">
        <f t="shared" ref="L6:L11" si="0">SUM(C6:K6)</f>
        <v>515.42533866666668</v>
      </c>
      <c r="M6" s="166"/>
    </row>
    <row r="7" spans="1:13" ht="16" customHeight="1" x14ac:dyDescent="0.35">
      <c r="A7" s="166"/>
      <c r="B7" s="186" t="s">
        <v>211</v>
      </c>
      <c r="C7" s="199">
        <v>0</v>
      </c>
      <c r="D7" s="200">
        <v>132.9</v>
      </c>
      <c r="E7" s="201">
        <v>0</v>
      </c>
      <c r="F7" s="202">
        <v>0</v>
      </c>
      <c r="G7" s="203">
        <v>0</v>
      </c>
      <c r="H7" s="201">
        <v>0</v>
      </c>
      <c r="I7" s="201">
        <v>0</v>
      </c>
      <c r="J7" s="200">
        <v>0</v>
      </c>
      <c r="K7" s="204">
        <v>0</v>
      </c>
      <c r="L7" s="180">
        <f t="shared" si="0"/>
        <v>132.9</v>
      </c>
      <c r="M7" s="166"/>
    </row>
    <row r="8" spans="1:13" ht="16" customHeight="1" x14ac:dyDescent="0.35">
      <c r="A8" s="166"/>
      <c r="B8" s="187" t="s">
        <v>212</v>
      </c>
      <c r="C8" s="199">
        <v>0</v>
      </c>
      <c r="D8" s="200">
        <v>371.02533866666664</v>
      </c>
      <c r="E8" s="201">
        <v>0</v>
      </c>
      <c r="F8" s="202">
        <v>0</v>
      </c>
      <c r="G8" s="203">
        <v>0</v>
      </c>
      <c r="H8" s="201">
        <v>0</v>
      </c>
      <c r="I8" s="201">
        <v>0</v>
      </c>
      <c r="J8" s="200">
        <v>0</v>
      </c>
      <c r="K8" s="204">
        <v>0</v>
      </c>
      <c r="L8" s="181">
        <f t="shared" si="0"/>
        <v>371.02533866666664</v>
      </c>
      <c r="M8" s="166"/>
    </row>
    <row r="9" spans="1:13" ht="16" customHeight="1" thickBot="1" x14ac:dyDescent="0.4">
      <c r="A9" s="166"/>
      <c r="B9" s="188" t="s">
        <v>208</v>
      </c>
      <c r="C9" s="199">
        <v>0</v>
      </c>
      <c r="D9" s="200">
        <v>11.5</v>
      </c>
      <c r="E9" s="200">
        <v>0</v>
      </c>
      <c r="F9" s="204">
        <v>0</v>
      </c>
      <c r="G9" s="203">
        <v>0</v>
      </c>
      <c r="H9" s="201">
        <v>0</v>
      </c>
      <c r="I9" s="201">
        <v>0</v>
      </c>
      <c r="J9" s="200">
        <v>0</v>
      </c>
      <c r="K9" s="204">
        <v>0</v>
      </c>
      <c r="L9" s="181">
        <f t="shared" si="0"/>
        <v>11.5</v>
      </c>
      <c r="M9" s="166"/>
    </row>
    <row r="10" spans="1:13" ht="26.5" thickBot="1" x14ac:dyDescent="0.4">
      <c r="A10" s="166"/>
      <c r="B10" s="178" t="s">
        <v>206</v>
      </c>
      <c r="C10" s="191">
        <v>1.5333333333333332</v>
      </c>
      <c r="D10" s="192">
        <v>3206.9366666666665</v>
      </c>
      <c r="E10" s="193">
        <v>177.86666666666665</v>
      </c>
      <c r="F10" s="194">
        <v>77.725999999999999</v>
      </c>
      <c r="G10" s="195">
        <v>0</v>
      </c>
      <c r="H10" s="193">
        <v>0</v>
      </c>
      <c r="I10" s="193">
        <f>SUM(I11:I12)</f>
        <v>22.666666666666668</v>
      </c>
      <c r="J10" s="192">
        <v>0</v>
      </c>
      <c r="K10" s="205">
        <v>0</v>
      </c>
      <c r="L10" s="179">
        <f t="shared" si="0"/>
        <v>3486.7293333333332</v>
      </c>
      <c r="M10" s="166"/>
    </row>
    <row r="11" spans="1:13" x14ac:dyDescent="0.35">
      <c r="A11" s="166"/>
      <c r="B11" s="189" t="s">
        <v>351</v>
      </c>
      <c r="C11" s="199">
        <v>0</v>
      </c>
      <c r="D11" s="200">
        <v>2311.3333333333298</v>
      </c>
      <c r="E11" s="200">
        <v>23.466666666666665</v>
      </c>
      <c r="F11" s="204">
        <v>70.36</v>
      </c>
      <c r="G11" s="206">
        <v>0</v>
      </c>
      <c r="H11" s="200">
        <v>0</v>
      </c>
      <c r="I11" s="200">
        <v>22.666666666666668</v>
      </c>
      <c r="J11" s="200">
        <v>0</v>
      </c>
      <c r="K11" s="204">
        <v>0</v>
      </c>
      <c r="L11" s="182">
        <f t="shared" si="0"/>
        <v>2427.8266666666632</v>
      </c>
      <c r="M11" s="166"/>
    </row>
    <row r="12" spans="1:13" ht="15" thickBot="1" x14ac:dyDescent="0.4">
      <c r="A12" s="166"/>
      <c r="B12" s="189" t="s">
        <v>214</v>
      </c>
      <c r="C12" s="199">
        <v>1.5333333333333332</v>
      </c>
      <c r="D12" s="200">
        <v>895.60333333333301</v>
      </c>
      <c r="E12" s="200">
        <v>154.39999999999998</v>
      </c>
      <c r="F12" s="204">
        <v>7.3659999999999997</v>
      </c>
      <c r="G12" s="206">
        <v>0</v>
      </c>
      <c r="H12" s="200">
        <v>0</v>
      </c>
      <c r="I12" s="200">
        <v>0</v>
      </c>
      <c r="J12" s="200">
        <v>0</v>
      </c>
      <c r="K12" s="204">
        <v>0</v>
      </c>
      <c r="L12" s="183">
        <v>1058.9026666666664</v>
      </c>
      <c r="M12" s="166"/>
    </row>
    <row r="13" spans="1:13" ht="30" customHeight="1" thickBot="1" x14ac:dyDescent="0.4">
      <c r="A13" s="166"/>
      <c r="B13" s="178" t="s">
        <v>215</v>
      </c>
      <c r="C13" s="207">
        <v>0</v>
      </c>
      <c r="D13" s="208">
        <v>0</v>
      </c>
      <c r="E13" s="209">
        <v>0</v>
      </c>
      <c r="F13" s="210">
        <v>0</v>
      </c>
      <c r="G13" s="211">
        <v>0</v>
      </c>
      <c r="H13" s="209">
        <v>0</v>
      </c>
      <c r="I13" s="209">
        <v>0</v>
      </c>
      <c r="J13" s="208">
        <v>0</v>
      </c>
      <c r="K13" s="212">
        <v>0</v>
      </c>
      <c r="L13" s="179">
        <v>0</v>
      </c>
      <c r="M13" s="168"/>
    </row>
    <row r="14" spans="1:13" x14ac:dyDescent="0.35">
      <c r="A14" s="166"/>
      <c r="B14" s="171"/>
      <c r="C14" s="167"/>
      <c r="D14" s="167"/>
      <c r="E14" s="168"/>
      <c r="F14" s="168"/>
      <c r="G14" s="168"/>
      <c r="H14" s="168"/>
      <c r="I14" s="168"/>
      <c r="J14" s="167"/>
      <c r="K14" s="167"/>
      <c r="L14" s="169"/>
      <c r="M14" s="166"/>
    </row>
    <row r="15" spans="1:13" x14ac:dyDescent="0.35">
      <c r="A15" s="170"/>
      <c r="B15" s="171"/>
      <c r="C15" s="167"/>
      <c r="D15" s="167"/>
      <c r="E15" s="168"/>
      <c r="F15" s="168"/>
      <c r="G15" s="168"/>
      <c r="H15" s="168"/>
      <c r="I15" s="168"/>
      <c r="J15" s="167"/>
      <c r="K15" s="167"/>
      <c r="L15" s="169"/>
      <c r="M15" s="166"/>
    </row>
  </sheetData>
  <mergeCells count="3">
    <mergeCell ref="C4:F4"/>
    <mergeCell ref="G4:K4"/>
    <mergeCell ref="A1:L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sqref="A1:K2"/>
    </sheetView>
  </sheetViews>
  <sheetFormatPr defaultColWidth="9.1796875" defaultRowHeight="13" x14ac:dyDescent="0.35"/>
  <cols>
    <col min="1" max="1" width="24.1796875" style="42" customWidth="1"/>
    <col min="2" max="2" width="15.453125" style="42" customWidth="1"/>
    <col min="3" max="3" width="11.26953125" style="42" customWidth="1"/>
    <col min="4" max="7" width="9.1796875" style="42"/>
    <col min="8" max="8" width="10.26953125" style="42" customWidth="1"/>
    <col min="9" max="9" width="10.81640625" style="42" customWidth="1"/>
    <col min="10" max="10" width="44" style="42" customWidth="1"/>
    <col min="11" max="11" width="25.26953125" style="42" customWidth="1"/>
    <col min="12" max="16384" width="9.1796875" style="42"/>
  </cols>
  <sheetData>
    <row r="1" spans="1:11" ht="13" customHeight="1" x14ac:dyDescent="0.35">
      <c r="A1" s="240" t="s">
        <v>335</v>
      </c>
      <c r="B1" s="240"/>
      <c r="C1" s="240"/>
      <c r="D1" s="240"/>
      <c r="E1" s="240"/>
      <c r="F1" s="240"/>
      <c r="G1" s="240"/>
      <c r="H1" s="240"/>
      <c r="I1" s="240"/>
      <c r="J1" s="240"/>
      <c r="K1" s="240"/>
    </row>
    <row r="2" spans="1:11" x14ac:dyDescent="0.35">
      <c r="A2" s="240"/>
      <c r="B2" s="240"/>
      <c r="C2" s="240"/>
      <c r="D2" s="240"/>
      <c r="E2" s="240"/>
      <c r="F2" s="240"/>
      <c r="G2" s="240"/>
      <c r="H2" s="240"/>
      <c r="I2" s="240"/>
      <c r="J2" s="240"/>
      <c r="K2" s="240"/>
    </row>
    <row r="4" spans="1:11" ht="78" x14ac:dyDescent="0.35">
      <c r="A4" s="76" t="s">
        <v>0</v>
      </c>
      <c r="B4" s="77" t="s">
        <v>1</v>
      </c>
      <c r="C4" s="218" t="s">
        <v>2</v>
      </c>
      <c r="D4" s="77" t="s">
        <v>3</v>
      </c>
      <c r="E4" s="77" t="s">
        <v>4</v>
      </c>
      <c r="F4" s="77" t="s">
        <v>225</v>
      </c>
      <c r="G4" s="77" t="s">
        <v>5</v>
      </c>
      <c r="H4" s="78" t="s">
        <v>197</v>
      </c>
      <c r="I4" s="78" t="s">
        <v>226</v>
      </c>
      <c r="J4" s="77" t="s">
        <v>227</v>
      </c>
      <c r="K4" s="76" t="s">
        <v>230</v>
      </c>
    </row>
    <row r="5" spans="1:11" ht="65" x14ac:dyDescent="0.35">
      <c r="A5" s="130" t="s">
        <v>336</v>
      </c>
      <c r="B5" s="90" t="s">
        <v>198</v>
      </c>
      <c r="C5" s="219" t="s">
        <v>205</v>
      </c>
      <c r="D5" s="90" t="s">
        <v>10</v>
      </c>
      <c r="E5" s="90" t="s">
        <v>15</v>
      </c>
      <c r="F5" s="90" t="s">
        <v>16</v>
      </c>
      <c r="G5" s="131" t="s">
        <v>169</v>
      </c>
      <c r="H5" s="132">
        <v>38.25</v>
      </c>
      <c r="I5" s="132">
        <f>H5/7</f>
        <v>5.4642857142857144</v>
      </c>
      <c r="J5" s="80" t="s">
        <v>350</v>
      </c>
      <c r="K5" s="81" t="s">
        <v>349</v>
      </c>
    </row>
    <row r="6" spans="1:11" ht="91" x14ac:dyDescent="0.35">
      <c r="A6" s="130" t="s">
        <v>337</v>
      </c>
      <c r="B6" s="90" t="s">
        <v>198</v>
      </c>
      <c r="C6" s="219" t="s">
        <v>205</v>
      </c>
      <c r="D6" s="90" t="s">
        <v>10</v>
      </c>
      <c r="E6" s="90" t="s">
        <v>15</v>
      </c>
      <c r="F6" s="90" t="s">
        <v>16</v>
      </c>
      <c r="G6" s="131" t="s">
        <v>199</v>
      </c>
      <c r="H6" s="133">
        <v>61.120531999999997</v>
      </c>
      <c r="I6" s="132">
        <f t="shared" ref="I6:I23" si="0">H6/7</f>
        <v>8.7315045714285713</v>
      </c>
      <c r="J6" s="80" t="s">
        <v>350</v>
      </c>
      <c r="K6" s="81" t="s">
        <v>349</v>
      </c>
    </row>
    <row r="7" spans="1:11" ht="91" x14ac:dyDescent="0.35">
      <c r="A7" s="130" t="s">
        <v>337</v>
      </c>
      <c r="B7" s="90" t="s">
        <v>198</v>
      </c>
      <c r="C7" s="219" t="s">
        <v>205</v>
      </c>
      <c r="D7" s="90" t="s">
        <v>10</v>
      </c>
      <c r="E7" s="90" t="s">
        <v>15</v>
      </c>
      <c r="F7" s="90" t="s">
        <v>16</v>
      </c>
      <c r="G7" s="131" t="s">
        <v>199</v>
      </c>
      <c r="H7" s="132">
        <v>17.877932999999999</v>
      </c>
      <c r="I7" s="132">
        <f t="shared" si="0"/>
        <v>2.5539904285714283</v>
      </c>
      <c r="J7" s="80" t="s">
        <v>350</v>
      </c>
      <c r="K7" s="81" t="s">
        <v>349</v>
      </c>
    </row>
    <row r="8" spans="1:11" ht="91" x14ac:dyDescent="0.35">
      <c r="A8" s="130" t="s">
        <v>337</v>
      </c>
      <c r="B8" s="90" t="s">
        <v>198</v>
      </c>
      <c r="C8" s="219" t="s">
        <v>205</v>
      </c>
      <c r="D8" s="90" t="s">
        <v>10</v>
      </c>
      <c r="E8" s="90" t="s">
        <v>15</v>
      </c>
      <c r="F8" s="90" t="s">
        <v>16</v>
      </c>
      <c r="G8" s="131" t="s">
        <v>199</v>
      </c>
      <c r="H8" s="133">
        <v>11.893286</v>
      </c>
      <c r="I8" s="132">
        <f t="shared" si="0"/>
        <v>1.699040857142857</v>
      </c>
      <c r="J8" s="80" t="s">
        <v>350</v>
      </c>
      <c r="K8" s="81" t="s">
        <v>349</v>
      </c>
    </row>
    <row r="9" spans="1:11" ht="104" x14ac:dyDescent="0.35">
      <c r="A9" s="130" t="s">
        <v>338</v>
      </c>
      <c r="B9" s="90" t="s">
        <v>198</v>
      </c>
      <c r="C9" s="219" t="s">
        <v>205</v>
      </c>
      <c r="D9" s="90" t="s">
        <v>10</v>
      </c>
      <c r="E9" s="90" t="s">
        <v>15</v>
      </c>
      <c r="F9" s="90" t="s">
        <v>16</v>
      </c>
      <c r="G9" s="131" t="s">
        <v>199</v>
      </c>
      <c r="H9" s="133">
        <v>1.986437</v>
      </c>
      <c r="I9" s="132">
        <f t="shared" si="0"/>
        <v>0.28377671428571427</v>
      </c>
      <c r="J9" s="80" t="s">
        <v>350</v>
      </c>
      <c r="K9" s="81" t="s">
        <v>349</v>
      </c>
    </row>
    <row r="10" spans="1:11" ht="104" x14ac:dyDescent="0.35">
      <c r="A10" s="130" t="s">
        <v>338</v>
      </c>
      <c r="B10" s="90" t="s">
        <v>198</v>
      </c>
      <c r="C10" s="219" t="s">
        <v>205</v>
      </c>
      <c r="D10" s="90" t="s">
        <v>10</v>
      </c>
      <c r="E10" s="90" t="s">
        <v>15</v>
      </c>
      <c r="F10" s="90" t="s">
        <v>16</v>
      </c>
      <c r="G10" s="131" t="s">
        <v>199</v>
      </c>
      <c r="H10" s="133">
        <v>1.6218109999999999</v>
      </c>
      <c r="I10" s="132">
        <f t="shared" si="0"/>
        <v>0.23168728571428571</v>
      </c>
      <c r="J10" s="80" t="s">
        <v>350</v>
      </c>
      <c r="K10" s="81" t="s">
        <v>349</v>
      </c>
    </row>
    <row r="11" spans="1:11" ht="75" x14ac:dyDescent="0.35">
      <c r="A11" s="134" t="s">
        <v>339</v>
      </c>
      <c r="B11" s="90" t="s">
        <v>198</v>
      </c>
      <c r="C11" s="219" t="s">
        <v>205</v>
      </c>
      <c r="D11" s="90" t="s">
        <v>10</v>
      </c>
      <c r="E11" s="90" t="s">
        <v>15</v>
      </c>
      <c r="F11" s="90" t="s">
        <v>16</v>
      </c>
      <c r="G11" s="131" t="s">
        <v>199</v>
      </c>
      <c r="H11" s="133">
        <v>9.6</v>
      </c>
      <c r="I11" s="132">
        <f t="shared" si="0"/>
        <v>1.3714285714285714</v>
      </c>
      <c r="J11" s="80" t="s">
        <v>350</v>
      </c>
      <c r="K11" s="81" t="s">
        <v>349</v>
      </c>
    </row>
    <row r="12" spans="1:11" ht="87.5" x14ac:dyDescent="0.35">
      <c r="A12" s="134" t="s">
        <v>340</v>
      </c>
      <c r="B12" s="90" t="s">
        <v>198</v>
      </c>
      <c r="C12" s="219" t="s">
        <v>205</v>
      </c>
      <c r="D12" s="90" t="s">
        <v>10</v>
      </c>
      <c r="E12" s="90" t="s">
        <v>15</v>
      </c>
      <c r="F12" s="90" t="s">
        <v>16</v>
      </c>
      <c r="G12" s="131" t="s">
        <v>199</v>
      </c>
      <c r="H12" s="133">
        <v>4.0356978300000002</v>
      </c>
      <c r="I12" s="132">
        <f t="shared" si="0"/>
        <v>0.5765282614285715</v>
      </c>
      <c r="J12" s="80" t="s">
        <v>350</v>
      </c>
      <c r="K12" s="81" t="s">
        <v>349</v>
      </c>
    </row>
    <row r="13" spans="1:11" ht="75" x14ac:dyDescent="0.35">
      <c r="A13" s="134" t="s">
        <v>341</v>
      </c>
      <c r="B13" s="90" t="s">
        <v>198</v>
      </c>
      <c r="C13" s="219" t="s">
        <v>205</v>
      </c>
      <c r="D13" s="90" t="s">
        <v>10</v>
      </c>
      <c r="E13" s="90" t="s">
        <v>15</v>
      </c>
      <c r="F13" s="90" t="s">
        <v>16</v>
      </c>
      <c r="G13" s="131" t="s">
        <v>199</v>
      </c>
      <c r="H13" s="133">
        <v>12</v>
      </c>
      <c r="I13" s="132">
        <f t="shared" si="0"/>
        <v>1.7142857142857142</v>
      </c>
      <c r="J13" s="80" t="s">
        <v>350</v>
      </c>
      <c r="K13" s="81" t="s">
        <v>349</v>
      </c>
    </row>
    <row r="14" spans="1:11" ht="75" x14ac:dyDescent="0.35">
      <c r="A14" s="134" t="s">
        <v>342</v>
      </c>
      <c r="B14" s="90" t="s">
        <v>198</v>
      </c>
      <c r="C14" s="219" t="s">
        <v>205</v>
      </c>
      <c r="D14" s="90" t="s">
        <v>10</v>
      </c>
      <c r="E14" s="90" t="s">
        <v>15</v>
      </c>
      <c r="F14" s="90" t="s">
        <v>16</v>
      </c>
      <c r="G14" s="131" t="s">
        <v>188</v>
      </c>
      <c r="H14" s="132">
        <v>84.195303999999993</v>
      </c>
      <c r="I14" s="132">
        <f t="shared" si="0"/>
        <v>12.027900571428571</v>
      </c>
      <c r="J14" s="80" t="s">
        <v>350</v>
      </c>
      <c r="K14" s="81" t="s">
        <v>349</v>
      </c>
    </row>
    <row r="15" spans="1:11" ht="62.5" x14ac:dyDescent="0.35">
      <c r="A15" s="134" t="s">
        <v>343</v>
      </c>
      <c r="B15" s="90" t="s">
        <v>198</v>
      </c>
      <c r="C15" s="219" t="s">
        <v>205</v>
      </c>
      <c r="D15" s="90" t="s">
        <v>10</v>
      </c>
      <c r="E15" s="90" t="s">
        <v>15</v>
      </c>
      <c r="F15" s="90" t="s">
        <v>16</v>
      </c>
      <c r="G15" s="131" t="s">
        <v>196</v>
      </c>
      <c r="H15" s="133">
        <v>5.9016739999999999</v>
      </c>
      <c r="I15" s="132">
        <f t="shared" si="0"/>
        <v>0.84309628571428574</v>
      </c>
      <c r="J15" s="80" t="s">
        <v>350</v>
      </c>
      <c r="K15" s="81" t="s">
        <v>349</v>
      </c>
    </row>
    <row r="16" spans="1:11" ht="62.5" x14ac:dyDescent="0.35">
      <c r="A16" s="134" t="s">
        <v>344</v>
      </c>
      <c r="B16" s="90" t="s">
        <v>198</v>
      </c>
      <c r="C16" s="219" t="s">
        <v>205</v>
      </c>
      <c r="D16" s="90" t="s">
        <v>10</v>
      </c>
      <c r="E16" s="90" t="s">
        <v>15</v>
      </c>
      <c r="F16" s="90" t="s">
        <v>16</v>
      </c>
      <c r="G16" s="131" t="s">
        <v>196</v>
      </c>
      <c r="H16" s="132">
        <v>11.826219</v>
      </c>
      <c r="I16" s="132">
        <f t="shared" si="0"/>
        <v>1.6894598571428572</v>
      </c>
      <c r="J16" s="80" t="s">
        <v>350</v>
      </c>
      <c r="K16" s="81" t="s">
        <v>349</v>
      </c>
    </row>
    <row r="17" spans="1:11" ht="52" x14ac:dyDescent="0.35">
      <c r="A17" s="134" t="s">
        <v>345</v>
      </c>
      <c r="B17" s="90" t="s">
        <v>198</v>
      </c>
      <c r="C17" s="219" t="s">
        <v>205</v>
      </c>
      <c r="D17" s="90" t="s">
        <v>10</v>
      </c>
      <c r="E17" s="90" t="s">
        <v>15</v>
      </c>
      <c r="F17" s="90" t="s">
        <v>16</v>
      </c>
      <c r="G17" s="131" t="s">
        <v>154</v>
      </c>
      <c r="H17" s="133">
        <v>184.6</v>
      </c>
      <c r="I17" s="132">
        <f t="shared" si="0"/>
        <v>26.37142857142857</v>
      </c>
      <c r="J17" s="80" t="s">
        <v>350</v>
      </c>
      <c r="K17" s="81" t="s">
        <v>349</v>
      </c>
    </row>
    <row r="18" spans="1:11" ht="52" x14ac:dyDescent="0.35">
      <c r="A18" s="134" t="s">
        <v>345</v>
      </c>
      <c r="B18" s="90" t="s">
        <v>198</v>
      </c>
      <c r="C18" s="219" t="s">
        <v>205</v>
      </c>
      <c r="D18" s="90" t="s">
        <v>10</v>
      </c>
      <c r="E18" s="90" t="s">
        <v>15</v>
      </c>
      <c r="F18" s="90" t="s">
        <v>16</v>
      </c>
      <c r="G18" s="131" t="s">
        <v>154</v>
      </c>
      <c r="H18" s="132">
        <v>5.4</v>
      </c>
      <c r="I18" s="132">
        <f t="shared" si="0"/>
        <v>0.77142857142857146</v>
      </c>
      <c r="J18" s="80" t="s">
        <v>350</v>
      </c>
      <c r="K18" s="81" t="s">
        <v>349</v>
      </c>
    </row>
    <row r="19" spans="1:11" ht="52" x14ac:dyDescent="0.35">
      <c r="A19" s="134" t="s">
        <v>345</v>
      </c>
      <c r="B19" s="90" t="s">
        <v>198</v>
      </c>
      <c r="C19" s="219" t="s">
        <v>205</v>
      </c>
      <c r="D19" s="90" t="s">
        <v>10</v>
      </c>
      <c r="E19" s="90" t="s">
        <v>15</v>
      </c>
      <c r="F19" s="90" t="s">
        <v>16</v>
      </c>
      <c r="G19" s="131" t="s">
        <v>154</v>
      </c>
      <c r="H19" s="132">
        <v>417.90693700000003</v>
      </c>
      <c r="I19" s="132">
        <f t="shared" si="0"/>
        <v>59.700991000000002</v>
      </c>
      <c r="J19" s="80" t="s">
        <v>350</v>
      </c>
      <c r="K19" s="81" t="s">
        <v>349</v>
      </c>
    </row>
    <row r="20" spans="1:11" ht="52" x14ac:dyDescent="0.35">
      <c r="A20" s="134" t="s">
        <v>345</v>
      </c>
      <c r="B20" s="90" t="s">
        <v>198</v>
      </c>
      <c r="C20" s="219" t="s">
        <v>205</v>
      </c>
      <c r="D20" s="90" t="s">
        <v>10</v>
      </c>
      <c r="E20" s="90" t="s">
        <v>15</v>
      </c>
      <c r="F20" s="90" t="s">
        <v>16</v>
      </c>
      <c r="G20" s="131" t="s">
        <v>154</v>
      </c>
      <c r="H20" s="132">
        <v>12.093063000000001</v>
      </c>
      <c r="I20" s="132">
        <f t="shared" si="0"/>
        <v>1.7275804285714287</v>
      </c>
      <c r="J20" s="80" t="s">
        <v>350</v>
      </c>
      <c r="K20" s="81" t="s">
        <v>349</v>
      </c>
    </row>
    <row r="21" spans="1:11" ht="75" x14ac:dyDescent="0.35">
      <c r="A21" s="134" t="s">
        <v>346</v>
      </c>
      <c r="B21" s="90" t="s">
        <v>198</v>
      </c>
      <c r="C21" s="219" t="s">
        <v>205</v>
      </c>
      <c r="D21" s="90" t="s">
        <v>10</v>
      </c>
      <c r="E21" s="90" t="s">
        <v>15</v>
      </c>
      <c r="F21" s="90" t="s">
        <v>16</v>
      </c>
      <c r="G21" s="131" t="s">
        <v>147</v>
      </c>
      <c r="H21" s="133">
        <v>3</v>
      </c>
      <c r="I21" s="132">
        <f t="shared" si="0"/>
        <v>0.42857142857142855</v>
      </c>
      <c r="J21" s="80" t="s">
        <v>350</v>
      </c>
      <c r="K21" s="81" t="s">
        <v>349</v>
      </c>
    </row>
    <row r="22" spans="1:11" ht="75" x14ac:dyDescent="0.35">
      <c r="A22" s="134" t="s">
        <v>347</v>
      </c>
      <c r="B22" s="90" t="s">
        <v>198</v>
      </c>
      <c r="C22" s="219" t="s">
        <v>205</v>
      </c>
      <c r="D22" s="90" t="s">
        <v>10</v>
      </c>
      <c r="E22" s="90" t="s">
        <v>15</v>
      </c>
      <c r="F22" s="90" t="s">
        <v>16</v>
      </c>
      <c r="G22" s="131" t="s">
        <v>181</v>
      </c>
      <c r="H22" s="133">
        <v>46.75</v>
      </c>
      <c r="I22" s="132">
        <f t="shared" si="0"/>
        <v>6.6785714285714288</v>
      </c>
      <c r="J22" s="80" t="s">
        <v>350</v>
      </c>
      <c r="K22" s="81" t="s">
        <v>349</v>
      </c>
    </row>
    <row r="23" spans="1:11" ht="137.5" x14ac:dyDescent="0.35">
      <c r="A23" s="135" t="s">
        <v>348</v>
      </c>
      <c r="B23" s="97" t="s">
        <v>198</v>
      </c>
      <c r="C23" s="219" t="s">
        <v>205</v>
      </c>
      <c r="D23" s="97" t="s">
        <v>10</v>
      </c>
      <c r="E23" s="97" t="s">
        <v>15</v>
      </c>
      <c r="F23" s="97" t="s">
        <v>16</v>
      </c>
      <c r="G23" s="136" t="s">
        <v>200</v>
      </c>
      <c r="H23" s="137">
        <v>0.15</v>
      </c>
      <c r="I23" s="138">
        <f t="shared" si="0"/>
        <v>2.1428571428571429E-2</v>
      </c>
      <c r="J23" s="80" t="s">
        <v>350</v>
      </c>
      <c r="K23" s="81" t="s">
        <v>349</v>
      </c>
    </row>
    <row r="24" spans="1:11" x14ac:dyDescent="0.35">
      <c r="A24" s="62"/>
      <c r="B24" s="62"/>
      <c r="C24" s="217"/>
      <c r="D24" s="62"/>
      <c r="E24" s="62"/>
      <c r="F24" s="62"/>
      <c r="G24" s="62"/>
      <c r="H24" s="128"/>
      <c r="I24" s="129"/>
      <c r="J24" s="62"/>
    </row>
    <row r="25" spans="1:11" x14ac:dyDescent="0.35">
      <c r="G25" s="121" t="s">
        <v>324</v>
      </c>
      <c r="H25" s="123">
        <f>SUM(H5:H24)</f>
        <v>930.20889382999997</v>
      </c>
      <c r="I25" s="123">
        <f>SUM(I5:I24)</f>
        <v>132.88698483285714</v>
      </c>
    </row>
  </sheetData>
  <mergeCells count="1">
    <mergeCell ref="A1:K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'C:\TRILLIONS\FFS\FFS report\[EU FFS Report_Data collection complete final template July v1.xlsx]template'!#REF!</xm:f>
          </x14:formula1>
          <xm:sqref>F5:F24 D4:F4</xm:sqref>
        </x14:dataValidation>
        <x14:dataValidation type="list" allowBlank="1" showInputMessage="1" showErrorMessage="1">
          <x14:formula1>
            <xm:f>'C:\TRILLIONS\FFS\FFS report\[EU FFS Report_Data collection complete final template July v1.xlsx]template'!#REF!</xm:f>
          </x14:formula1>
          <xm:sqref>D5:E24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sqref="A1:N2"/>
    </sheetView>
  </sheetViews>
  <sheetFormatPr defaultColWidth="9.1796875" defaultRowHeight="14.5" x14ac:dyDescent="0.35"/>
  <cols>
    <col min="1" max="1" width="23.1796875" style="3" customWidth="1"/>
    <col min="2" max="2" width="12.54296875" style="3" customWidth="1"/>
    <col min="3" max="3" width="12.54296875" style="165" customWidth="1"/>
    <col min="4" max="4" width="9.1796875" style="3"/>
    <col min="5" max="5" width="18.26953125" style="3" customWidth="1"/>
    <col min="6" max="12" width="9.1796875" style="3"/>
    <col min="13" max="13" width="33.1796875" style="3" customWidth="1"/>
    <col min="14" max="16384" width="9.1796875" style="3"/>
  </cols>
  <sheetData>
    <row r="1" spans="1:15" ht="14.5" customHeight="1" x14ac:dyDescent="0.35">
      <c r="A1" s="240" t="s">
        <v>334</v>
      </c>
      <c r="B1" s="240"/>
      <c r="C1" s="240"/>
      <c r="D1" s="240"/>
      <c r="E1" s="240"/>
      <c r="F1" s="240"/>
      <c r="G1" s="240"/>
      <c r="H1" s="240"/>
      <c r="I1" s="240"/>
      <c r="J1" s="240"/>
      <c r="K1" s="240"/>
      <c r="L1" s="240"/>
      <c r="M1" s="240"/>
      <c r="N1" s="240"/>
    </row>
    <row r="2" spans="1:15" s="165" customFormat="1" x14ac:dyDescent="0.35">
      <c r="A2" s="240"/>
      <c r="B2" s="240"/>
      <c r="C2" s="240"/>
      <c r="D2" s="240"/>
      <c r="E2" s="240"/>
      <c r="F2" s="240"/>
      <c r="G2" s="240"/>
      <c r="H2" s="240"/>
      <c r="I2" s="240"/>
      <c r="J2" s="240"/>
      <c r="K2" s="240"/>
      <c r="L2" s="240"/>
      <c r="M2" s="240"/>
      <c r="N2" s="240"/>
    </row>
    <row r="4" spans="1:15" s="42" customFormat="1" ht="78" x14ac:dyDescent="0.35">
      <c r="A4" s="76" t="s">
        <v>0</v>
      </c>
      <c r="B4" s="77" t="s">
        <v>1</v>
      </c>
      <c r="C4" s="218" t="s">
        <v>2</v>
      </c>
      <c r="D4" s="77" t="s">
        <v>3</v>
      </c>
      <c r="E4" s="77" t="s">
        <v>4</v>
      </c>
      <c r="F4" s="77" t="s">
        <v>225</v>
      </c>
      <c r="G4" s="77" t="s">
        <v>5</v>
      </c>
      <c r="H4" s="77" t="s">
        <v>45</v>
      </c>
      <c r="I4" s="77" t="s">
        <v>6</v>
      </c>
      <c r="J4" s="77" t="s">
        <v>7</v>
      </c>
      <c r="K4" s="77" t="s">
        <v>231</v>
      </c>
      <c r="L4" s="78" t="s">
        <v>226</v>
      </c>
      <c r="M4" s="77" t="s">
        <v>227</v>
      </c>
      <c r="N4" s="76" t="s">
        <v>230</v>
      </c>
      <c r="O4" s="101"/>
    </row>
    <row r="5" spans="1:15" ht="39" x14ac:dyDescent="0.35">
      <c r="A5" s="90" t="s">
        <v>136</v>
      </c>
      <c r="B5" s="90" t="s">
        <v>137</v>
      </c>
      <c r="C5" s="219" t="s">
        <v>205</v>
      </c>
      <c r="D5" s="90" t="s">
        <v>10</v>
      </c>
      <c r="E5" s="90" t="s">
        <v>15</v>
      </c>
      <c r="F5" s="90" t="s">
        <v>16</v>
      </c>
      <c r="G5" s="91" t="s">
        <v>132</v>
      </c>
      <c r="H5" s="124">
        <v>2.5</v>
      </c>
      <c r="I5" s="81">
        <v>0</v>
      </c>
      <c r="J5" s="81">
        <v>0</v>
      </c>
      <c r="K5" s="127">
        <f t="shared" ref="K5:K53" si="0">SUM(H5:J5)</f>
        <v>2.5</v>
      </c>
      <c r="L5" s="82">
        <f>SUM(H5:J5)/3</f>
        <v>0.83333333333333337</v>
      </c>
      <c r="M5" s="125" t="s">
        <v>138</v>
      </c>
      <c r="N5" s="85"/>
      <c r="O5" s="42"/>
    </row>
    <row r="6" spans="1:15" ht="52" x14ac:dyDescent="0.35">
      <c r="A6" s="90" t="s">
        <v>136</v>
      </c>
      <c r="B6" s="90" t="s">
        <v>137</v>
      </c>
      <c r="C6" s="219" t="s">
        <v>205</v>
      </c>
      <c r="D6" s="90" t="s">
        <v>10</v>
      </c>
      <c r="E6" s="90" t="s">
        <v>15</v>
      </c>
      <c r="F6" s="90" t="s">
        <v>16</v>
      </c>
      <c r="G6" s="91" t="s">
        <v>132</v>
      </c>
      <c r="H6" s="81">
        <v>0</v>
      </c>
      <c r="I6" s="124">
        <v>4.024</v>
      </c>
      <c r="J6" s="81">
        <v>0</v>
      </c>
      <c r="K6" s="127">
        <f t="shared" si="0"/>
        <v>4.024</v>
      </c>
      <c r="L6" s="82">
        <f t="shared" ref="L6:L54" si="1">SUM(H6:J6)/3</f>
        <v>1.3413333333333333</v>
      </c>
      <c r="M6" s="125" t="s">
        <v>139</v>
      </c>
      <c r="N6" s="85"/>
      <c r="O6" s="42"/>
    </row>
    <row r="7" spans="1:15" ht="39" x14ac:dyDescent="0.35">
      <c r="A7" s="90" t="s">
        <v>140</v>
      </c>
      <c r="B7" s="90" t="s">
        <v>137</v>
      </c>
      <c r="C7" s="219" t="s">
        <v>205</v>
      </c>
      <c r="D7" s="90" t="s">
        <v>10</v>
      </c>
      <c r="E7" s="90" t="s">
        <v>15</v>
      </c>
      <c r="F7" s="90" t="s">
        <v>16</v>
      </c>
      <c r="G7" s="91" t="s">
        <v>132</v>
      </c>
      <c r="H7" s="124">
        <v>33.764184999999998</v>
      </c>
      <c r="I7" s="81">
        <v>0</v>
      </c>
      <c r="J7" s="81">
        <v>0</v>
      </c>
      <c r="K7" s="127">
        <f t="shared" si="0"/>
        <v>33.764184999999998</v>
      </c>
      <c r="L7" s="82">
        <f t="shared" si="1"/>
        <v>11.254728333333333</v>
      </c>
      <c r="M7" s="125" t="s">
        <v>138</v>
      </c>
      <c r="N7" s="85"/>
      <c r="O7" s="42"/>
    </row>
    <row r="8" spans="1:15" ht="39" x14ac:dyDescent="0.35">
      <c r="A8" s="90" t="s">
        <v>141</v>
      </c>
      <c r="B8" s="90" t="s">
        <v>137</v>
      </c>
      <c r="C8" s="219" t="s">
        <v>205</v>
      </c>
      <c r="D8" s="90" t="s">
        <v>10</v>
      </c>
      <c r="E8" s="90" t="s">
        <v>15</v>
      </c>
      <c r="F8" s="90" t="s">
        <v>16</v>
      </c>
      <c r="G8" s="91" t="s">
        <v>142</v>
      </c>
      <c r="H8" s="81">
        <v>0</v>
      </c>
      <c r="I8" s="124">
        <v>1.232</v>
      </c>
      <c r="J8" s="81">
        <v>0</v>
      </c>
      <c r="K8" s="127">
        <f t="shared" si="0"/>
        <v>1.232</v>
      </c>
      <c r="L8" s="82">
        <f t="shared" si="1"/>
        <v>0.41066666666666668</v>
      </c>
      <c r="M8" s="125" t="s">
        <v>143</v>
      </c>
      <c r="N8" s="85"/>
      <c r="O8" s="42"/>
    </row>
    <row r="9" spans="1:15" ht="52" x14ac:dyDescent="0.35">
      <c r="A9" s="90" t="s">
        <v>141</v>
      </c>
      <c r="B9" s="90" t="s">
        <v>137</v>
      </c>
      <c r="C9" s="219" t="s">
        <v>205</v>
      </c>
      <c r="D9" s="90" t="s">
        <v>10</v>
      </c>
      <c r="E9" s="90" t="s">
        <v>15</v>
      </c>
      <c r="F9" s="90" t="s">
        <v>16</v>
      </c>
      <c r="G9" s="91" t="s">
        <v>142</v>
      </c>
      <c r="H9" s="81">
        <v>0</v>
      </c>
      <c r="I9" s="124">
        <v>8.6649999999999991</v>
      </c>
      <c r="J9" s="81">
        <v>0</v>
      </c>
      <c r="K9" s="127">
        <f t="shared" si="0"/>
        <v>8.6649999999999991</v>
      </c>
      <c r="L9" s="82">
        <f t="shared" si="1"/>
        <v>2.8883333333333332</v>
      </c>
      <c r="M9" s="125" t="s">
        <v>139</v>
      </c>
      <c r="N9" s="85"/>
      <c r="O9" s="42"/>
    </row>
    <row r="10" spans="1:15" ht="39" x14ac:dyDescent="0.35">
      <c r="A10" s="90" t="s">
        <v>144</v>
      </c>
      <c r="B10" s="90" t="s">
        <v>137</v>
      </c>
      <c r="C10" s="219" t="s">
        <v>205</v>
      </c>
      <c r="D10" s="90" t="s">
        <v>10</v>
      </c>
      <c r="E10" s="90" t="s">
        <v>15</v>
      </c>
      <c r="F10" s="90" t="s">
        <v>16</v>
      </c>
      <c r="G10" s="91" t="s">
        <v>145</v>
      </c>
      <c r="H10" s="81">
        <v>0</v>
      </c>
      <c r="I10" s="124">
        <v>0.4</v>
      </c>
      <c r="J10" s="81">
        <v>0</v>
      </c>
      <c r="K10" s="127">
        <f t="shared" si="0"/>
        <v>0.4</v>
      </c>
      <c r="L10" s="82">
        <f t="shared" si="1"/>
        <v>0.13333333333333333</v>
      </c>
      <c r="M10" s="125" t="s">
        <v>143</v>
      </c>
      <c r="N10" s="85"/>
      <c r="O10" s="42"/>
    </row>
    <row r="11" spans="1:15" ht="39" x14ac:dyDescent="0.35">
      <c r="A11" s="90" t="s">
        <v>146</v>
      </c>
      <c r="B11" s="90" t="s">
        <v>137</v>
      </c>
      <c r="C11" s="219" t="s">
        <v>205</v>
      </c>
      <c r="D11" s="90" t="s">
        <v>10</v>
      </c>
      <c r="E11" s="90" t="s">
        <v>15</v>
      </c>
      <c r="F11" s="90" t="s">
        <v>16</v>
      </c>
      <c r="G11" s="91" t="s">
        <v>147</v>
      </c>
      <c r="H11" s="81">
        <v>0</v>
      </c>
      <c r="I11" s="124">
        <v>0.50592499999999996</v>
      </c>
      <c r="J11" s="81">
        <v>0</v>
      </c>
      <c r="K11" s="127">
        <f t="shared" si="0"/>
        <v>0.50592499999999996</v>
      </c>
      <c r="L11" s="82">
        <f t="shared" si="1"/>
        <v>0.16864166666666666</v>
      </c>
      <c r="M11" s="125" t="s">
        <v>143</v>
      </c>
      <c r="N11" s="85"/>
      <c r="O11" s="42"/>
    </row>
    <row r="12" spans="1:15" ht="52" x14ac:dyDescent="0.35">
      <c r="A12" s="90" t="s">
        <v>148</v>
      </c>
      <c r="B12" s="90" t="s">
        <v>137</v>
      </c>
      <c r="C12" s="219" t="s">
        <v>205</v>
      </c>
      <c r="D12" s="90" t="s">
        <v>10</v>
      </c>
      <c r="E12" s="90" t="s">
        <v>15</v>
      </c>
      <c r="F12" s="90" t="s">
        <v>16</v>
      </c>
      <c r="G12" s="91" t="s">
        <v>149</v>
      </c>
      <c r="H12" s="81">
        <v>0</v>
      </c>
      <c r="I12" s="124">
        <v>1.477125</v>
      </c>
      <c r="J12" s="81">
        <v>0</v>
      </c>
      <c r="K12" s="127">
        <f t="shared" si="0"/>
        <v>1.477125</v>
      </c>
      <c r="L12" s="82">
        <f t="shared" si="1"/>
        <v>0.49237500000000001</v>
      </c>
      <c r="M12" s="125" t="s">
        <v>139</v>
      </c>
      <c r="N12" s="85"/>
      <c r="O12" s="42"/>
    </row>
    <row r="13" spans="1:15" ht="52" x14ac:dyDescent="0.35">
      <c r="A13" s="90" t="s">
        <v>150</v>
      </c>
      <c r="B13" s="90" t="s">
        <v>137</v>
      </c>
      <c r="C13" s="219" t="s">
        <v>205</v>
      </c>
      <c r="D13" s="90" t="s">
        <v>10</v>
      </c>
      <c r="E13" s="90" t="s">
        <v>15</v>
      </c>
      <c r="F13" s="90" t="s">
        <v>16</v>
      </c>
      <c r="G13" s="91" t="s">
        <v>151</v>
      </c>
      <c r="H13" s="81">
        <v>0</v>
      </c>
      <c r="I13" s="81">
        <v>0</v>
      </c>
      <c r="J13" s="124">
        <v>0.92500000000000004</v>
      </c>
      <c r="K13" s="127">
        <f t="shared" si="0"/>
        <v>0.92500000000000004</v>
      </c>
      <c r="L13" s="82">
        <f t="shared" si="1"/>
        <v>0.30833333333333335</v>
      </c>
      <c r="M13" s="90" t="s">
        <v>152</v>
      </c>
      <c r="N13" s="85"/>
      <c r="O13" s="42"/>
    </row>
    <row r="14" spans="1:15" ht="39" x14ac:dyDescent="0.35">
      <c r="A14" s="90" t="s">
        <v>153</v>
      </c>
      <c r="B14" s="90" t="s">
        <v>137</v>
      </c>
      <c r="C14" s="219" t="s">
        <v>205</v>
      </c>
      <c r="D14" s="90" t="s">
        <v>10</v>
      </c>
      <c r="E14" s="90" t="s">
        <v>15</v>
      </c>
      <c r="F14" s="90" t="s">
        <v>16</v>
      </c>
      <c r="G14" s="91" t="s">
        <v>154</v>
      </c>
      <c r="H14" s="124">
        <v>1.523736</v>
      </c>
      <c r="I14" s="81">
        <v>0</v>
      </c>
      <c r="J14" s="81">
        <v>0</v>
      </c>
      <c r="K14" s="127">
        <f t="shared" si="0"/>
        <v>1.523736</v>
      </c>
      <c r="L14" s="82">
        <f t="shared" si="1"/>
        <v>0.50791200000000003</v>
      </c>
      <c r="M14" s="125" t="s">
        <v>138</v>
      </c>
      <c r="N14" s="85"/>
      <c r="O14" s="42"/>
    </row>
    <row r="15" spans="1:15" ht="39" x14ac:dyDescent="0.35">
      <c r="A15" s="90" t="s">
        <v>153</v>
      </c>
      <c r="B15" s="90" t="s">
        <v>137</v>
      </c>
      <c r="C15" s="219" t="s">
        <v>205</v>
      </c>
      <c r="D15" s="90" t="s">
        <v>10</v>
      </c>
      <c r="E15" s="90" t="s">
        <v>15</v>
      </c>
      <c r="F15" s="90" t="s">
        <v>16</v>
      </c>
      <c r="G15" s="91" t="s">
        <v>154</v>
      </c>
      <c r="H15" s="81">
        <v>0</v>
      </c>
      <c r="I15" s="124">
        <v>62.658999999999999</v>
      </c>
      <c r="J15" s="81">
        <v>0</v>
      </c>
      <c r="K15" s="127">
        <f t="shared" si="0"/>
        <v>62.658999999999999</v>
      </c>
      <c r="L15" s="82">
        <f t="shared" si="1"/>
        <v>20.886333333333333</v>
      </c>
      <c r="M15" s="125" t="s">
        <v>143</v>
      </c>
      <c r="N15" s="85"/>
      <c r="O15" s="42"/>
    </row>
    <row r="16" spans="1:15" ht="39" x14ac:dyDescent="0.35">
      <c r="A16" s="90" t="s">
        <v>155</v>
      </c>
      <c r="B16" s="90" t="s">
        <v>137</v>
      </c>
      <c r="C16" s="219" t="s">
        <v>205</v>
      </c>
      <c r="D16" s="90" t="s">
        <v>10</v>
      </c>
      <c r="E16" s="90" t="s">
        <v>15</v>
      </c>
      <c r="F16" s="90" t="s">
        <v>16</v>
      </c>
      <c r="G16" s="91" t="s">
        <v>154</v>
      </c>
      <c r="H16" s="124">
        <v>4.6014999999999997</v>
      </c>
      <c r="I16" s="81">
        <v>0</v>
      </c>
      <c r="J16" s="81">
        <v>0</v>
      </c>
      <c r="K16" s="127">
        <f t="shared" si="0"/>
        <v>4.6014999999999997</v>
      </c>
      <c r="L16" s="82">
        <f t="shared" si="1"/>
        <v>1.5338333333333332</v>
      </c>
      <c r="M16" s="125" t="s">
        <v>138</v>
      </c>
      <c r="N16" s="85"/>
      <c r="O16" s="42"/>
    </row>
    <row r="17" spans="1:15" ht="52" x14ac:dyDescent="0.35">
      <c r="A17" s="90" t="s">
        <v>155</v>
      </c>
      <c r="B17" s="90" t="s">
        <v>137</v>
      </c>
      <c r="C17" s="219" t="s">
        <v>205</v>
      </c>
      <c r="D17" s="90" t="s">
        <v>10</v>
      </c>
      <c r="E17" s="90" t="s">
        <v>15</v>
      </c>
      <c r="F17" s="90" t="s">
        <v>16</v>
      </c>
      <c r="G17" s="91" t="s">
        <v>154</v>
      </c>
      <c r="H17" s="81">
        <v>0</v>
      </c>
      <c r="I17" s="81">
        <v>0</v>
      </c>
      <c r="J17" s="124">
        <v>107.74114400000001</v>
      </c>
      <c r="K17" s="127">
        <f t="shared" si="0"/>
        <v>107.74114400000001</v>
      </c>
      <c r="L17" s="82">
        <f t="shared" si="1"/>
        <v>35.913714666666671</v>
      </c>
      <c r="M17" s="90" t="s">
        <v>152</v>
      </c>
      <c r="N17" s="85"/>
      <c r="O17" s="42"/>
    </row>
    <row r="18" spans="1:15" ht="39" x14ac:dyDescent="0.35">
      <c r="A18" s="90" t="s">
        <v>156</v>
      </c>
      <c r="B18" s="90" t="s">
        <v>137</v>
      </c>
      <c r="C18" s="219" t="s">
        <v>205</v>
      </c>
      <c r="D18" s="90" t="s">
        <v>10</v>
      </c>
      <c r="E18" s="90" t="s">
        <v>15</v>
      </c>
      <c r="F18" s="90" t="s">
        <v>16</v>
      </c>
      <c r="G18" s="91" t="s">
        <v>157</v>
      </c>
      <c r="H18" s="124">
        <v>0.375</v>
      </c>
      <c r="I18" s="81">
        <v>0</v>
      </c>
      <c r="J18" s="81">
        <v>0</v>
      </c>
      <c r="K18" s="127">
        <f t="shared" si="0"/>
        <v>0.375</v>
      </c>
      <c r="L18" s="82">
        <f t="shared" si="1"/>
        <v>0.125</v>
      </c>
      <c r="M18" s="125" t="s">
        <v>138</v>
      </c>
      <c r="N18" s="85"/>
      <c r="O18" s="42"/>
    </row>
    <row r="19" spans="1:15" ht="39" x14ac:dyDescent="0.35">
      <c r="A19" s="90" t="s">
        <v>158</v>
      </c>
      <c r="B19" s="90" t="s">
        <v>137</v>
      </c>
      <c r="C19" s="219" t="s">
        <v>205</v>
      </c>
      <c r="D19" s="90" t="s">
        <v>10</v>
      </c>
      <c r="E19" s="90" t="s">
        <v>15</v>
      </c>
      <c r="F19" s="90" t="s">
        <v>16</v>
      </c>
      <c r="G19" s="91" t="s">
        <v>159</v>
      </c>
      <c r="H19" s="124">
        <v>6.6147999999999998E-2</v>
      </c>
      <c r="I19" s="81">
        <v>0</v>
      </c>
      <c r="J19" s="81">
        <v>0</v>
      </c>
      <c r="K19" s="127">
        <f t="shared" si="0"/>
        <v>6.6147999999999998E-2</v>
      </c>
      <c r="L19" s="82">
        <f t="shared" si="1"/>
        <v>2.2049333333333334E-2</v>
      </c>
      <c r="M19" s="125" t="s">
        <v>138</v>
      </c>
      <c r="N19" s="85"/>
      <c r="O19" s="42"/>
    </row>
    <row r="20" spans="1:15" ht="39" x14ac:dyDescent="0.35">
      <c r="A20" s="90" t="s">
        <v>160</v>
      </c>
      <c r="B20" s="90" t="s">
        <v>137</v>
      </c>
      <c r="C20" s="219" t="s">
        <v>205</v>
      </c>
      <c r="D20" s="90" t="s">
        <v>10</v>
      </c>
      <c r="E20" s="90" t="s">
        <v>15</v>
      </c>
      <c r="F20" s="90" t="s">
        <v>16</v>
      </c>
      <c r="G20" s="91" t="s">
        <v>161</v>
      </c>
      <c r="H20" s="124">
        <v>4.9000000000000004</v>
      </c>
      <c r="I20" s="81">
        <v>0</v>
      </c>
      <c r="J20" s="81">
        <v>0</v>
      </c>
      <c r="K20" s="127">
        <f t="shared" si="0"/>
        <v>4.9000000000000004</v>
      </c>
      <c r="L20" s="82">
        <f t="shared" si="1"/>
        <v>1.6333333333333335</v>
      </c>
      <c r="M20" s="125" t="s">
        <v>138</v>
      </c>
      <c r="N20" s="85"/>
      <c r="O20" s="42"/>
    </row>
    <row r="21" spans="1:15" ht="39" x14ac:dyDescent="0.35">
      <c r="A21" s="90" t="s">
        <v>160</v>
      </c>
      <c r="B21" s="90" t="s">
        <v>137</v>
      </c>
      <c r="C21" s="219" t="s">
        <v>205</v>
      </c>
      <c r="D21" s="90" t="s">
        <v>10</v>
      </c>
      <c r="E21" s="90" t="s">
        <v>15</v>
      </c>
      <c r="F21" s="90" t="s">
        <v>16</v>
      </c>
      <c r="G21" s="91" t="s">
        <v>161</v>
      </c>
      <c r="H21" s="81">
        <v>0</v>
      </c>
      <c r="I21" s="124">
        <v>0.55000000000000004</v>
      </c>
      <c r="J21" s="81">
        <v>0</v>
      </c>
      <c r="K21" s="127">
        <f t="shared" si="0"/>
        <v>0.55000000000000004</v>
      </c>
      <c r="L21" s="82">
        <f t="shared" si="1"/>
        <v>0.18333333333333335</v>
      </c>
      <c r="M21" s="125" t="s">
        <v>143</v>
      </c>
      <c r="N21" s="85"/>
      <c r="O21" s="42"/>
    </row>
    <row r="22" spans="1:15" ht="52" x14ac:dyDescent="0.35">
      <c r="A22" s="90" t="s">
        <v>162</v>
      </c>
      <c r="B22" s="90" t="s">
        <v>137</v>
      </c>
      <c r="C22" s="219" t="s">
        <v>205</v>
      </c>
      <c r="D22" s="90" t="s">
        <v>10</v>
      </c>
      <c r="E22" s="90" t="s">
        <v>15</v>
      </c>
      <c r="F22" s="90" t="s">
        <v>16</v>
      </c>
      <c r="G22" s="91" t="s">
        <v>161</v>
      </c>
      <c r="H22" s="81">
        <v>0</v>
      </c>
      <c r="I22" s="81">
        <v>0</v>
      </c>
      <c r="J22" s="124">
        <v>0.747</v>
      </c>
      <c r="K22" s="127">
        <f t="shared" si="0"/>
        <v>0.747</v>
      </c>
      <c r="L22" s="82">
        <f t="shared" si="1"/>
        <v>0.249</v>
      </c>
      <c r="M22" s="90" t="s">
        <v>152</v>
      </c>
      <c r="N22" s="85"/>
      <c r="O22" s="42"/>
    </row>
    <row r="23" spans="1:15" ht="52" x14ac:dyDescent="0.35">
      <c r="A23" s="90" t="s">
        <v>162</v>
      </c>
      <c r="B23" s="90" t="s">
        <v>137</v>
      </c>
      <c r="C23" s="219" t="s">
        <v>205</v>
      </c>
      <c r="D23" s="90" t="s">
        <v>10</v>
      </c>
      <c r="E23" s="90" t="s">
        <v>15</v>
      </c>
      <c r="F23" s="90" t="s">
        <v>16</v>
      </c>
      <c r="G23" s="91" t="s">
        <v>161</v>
      </c>
      <c r="H23" s="81">
        <v>0</v>
      </c>
      <c r="I23" s="81">
        <v>0</v>
      </c>
      <c r="J23" s="124">
        <v>101.4</v>
      </c>
      <c r="K23" s="127">
        <f t="shared" si="0"/>
        <v>101.4</v>
      </c>
      <c r="L23" s="82">
        <f t="shared" si="1"/>
        <v>33.800000000000004</v>
      </c>
      <c r="M23" s="90" t="s">
        <v>152</v>
      </c>
      <c r="N23" s="85"/>
      <c r="O23" s="42"/>
    </row>
    <row r="24" spans="1:15" ht="65" x14ac:dyDescent="0.35">
      <c r="A24" s="90" t="s">
        <v>163</v>
      </c>
      <c r="B24" s="90" t="s">
        <v>137</v>
      </c>
      <c r="C24" s="219" t="s">
        <v>205</v>
      </c>
      <c r="D24" s="90" t="s">
        <v>10</v>
      </c>
      <c r="E24" s="90" t="s">
        <v>15</v>
      </c>
      <c r="F24" s="90" t="s">
        <v>16</v>
      </c>
      <c r="G24" s="91" t="s">
        <v>161</v>
      </c>
      <c r="H24" s="81">
        <v>0</v>
      </c>
      <c r="I24" s="124">
        <v>2.25</v>
      </c>
      <c r="J24" s="81">
        <v>0</v>
      </c>
      <c r="K24" s="127">
        <f t="shared" si="0"/>
        <v>2.25</v>
      </c>
      <c r="L24" s="82">
        <f t="shared" si="1"/>
        <v>0.75</v>
      </c>
      <c r="M24" s="125" t="s">
        <v>143</v>
      </c>
      <c r="N24" s="85"/>
      <c r="O24" s="42"/>
    </row>
    <row r="25" spans="1:15" ht="52" x14ac:dyDescent="0.35">
      <c r="A25" s="90" t="s">
        <v>164</v>
      </c>
      <c r="B25" s="90" t="s">
        <v>137</v>
      </c>
      <c r="C25" s="219" t="s">
        <v>205</v>
      </c>
      <c r="D25" s="90" t="s">
        <v>10</v>
      </c>
      <c r="E25" s="90" t="s">
        <v>15</v>
      </c>
      <c r="F25" s="90" t="s">
        <v>16</v>
      </c>
      <c r="G25" s="91" t="s">
        <v>161</v>
      </c>
      <c r="H25" s="81">
        <v>0</v>
      </c>
      <c r="I25" s="124">
        <v>4.8250000000000002</v>
      </c>
      <c r="J25" s="81">
        <v>0</v>
      </c>
      <c r="K25" s="127">
        <f t="shared" si="0"/>
        <v>4.8250000000000002</v>
      </c>
      <c r="L25" s="82">
        <f t="shared" si="1"/>
        <v>1.6083333333333334</v>
      </c>
      <c r="M25" s="125" t="s">
        <v>139</v>
      </c>
      <c r="N25" s="85"/>
      <c r="O25" s="42"/>
    </row>
    <row r="26" spans="1:15" ht="39" x14ac:dyDescent="0.35">
      <c r="A26" s="90" t="s">
        <v>165</v>
      </c>
      <c r="B26" s="90" t="s">
        <v>137</v>
      </c>
      <c r="C26" s="219" t="s">
        <v>205</v>
      </c>
      <c r="D26" s="90" t="s">
        <v>10</v>
      </c>
      <c r="E26" s="90" t="s">
        <v>15</v>
      </c>
      <c r="F26" s="90" t="s">
        <v>16</v>
      </c>
      <c r="G26" s="91" t="s">
        <v>166</v>
      </c>
      <c r="H26" s="124">
        <v>1.7549999999999999</v>
      </c>
      <c r="I26" s="81">
        <v>0</v>
      </c>
      <c r="J26" s="81">
        <v>0</v>
      </c>
      <c r="K26" s="127">
        <f t="shared" si="0"/>
        <v>1.7549999999999999</v>
      </c>
      <c r="L26" s="82">
        <f t="shared" si="1"/>
        <v>0.58499999999999996</v>
      </c>
      <c r="M26" s="125" t="s">
        <v>138</v>
      </c>
      <c r="N26" s="85"/>
      <c r="O26" s="42"/>
    </row>
    <row r="27" spans="1:15" ht="39" x14ac:dyDescent="0.35">
      <c r="A27" s="90" t="s">
        <v>167</v>
      </c>
      <c r="B27" s="90" t="s">
        <v>137</v>
      </c>
      <c r="C27" s="219" t="s">
        <v>205</v>
      </c>
      <c r="D27" s="90" t="s">
        <v>10</v>
      </c>
      <c r="E27" s="90" t="s">
        <v>15</v>
      </c>
      <c r="F27" s="90" t="s">
        <v>16</v>
      </c>
      <c r="G27" s="91" t="s">
        <v>166</v>
      </c>
      <c r="H27" s="124">
        <v>0.2525</v>
      </c>
      <c r="I27" s="81">
        <v>0</v>
      </c>
      <c r="J27" s="81">
        <v>0</v>
      </c>
      <c r="K27" s="127">
        <f t="shared" si="0"/>
        <v>0.2525</v>
      </c>
      <c r="L27" s="82">
        <f t="shared" si="1"/>
        <v>8.4166666666666667E-2</v>
      </c>
      <c r="M27" s="125" t="s">
        <v>138</v>
      </c>
      <c r="N27" s="85"/>
      <c r="O27" s="42"/>
    </row>
    <row r="28" spans="1:15" ht="39" x14ac:dyDescent="0.35">
      <c r="A28" s="90" t="s">
        <v>168</v>
      </c>
      <c r="B28" s="90" t="s">
        <v>137</v>
      </c>
      <c r="C28" s="219" t="s">
        <v>205</v>
      </c>
      <c r="D28" s="90" t="s">
        <v>10</v>
      </c>
      <c r="E28" s="90" t="s">
        <v>15</v>
      </c>
      <c r="F28" s="90" t="s">
        <v>16</v>
      </c>
      <c r="G28" s="91" t="s">
        <v>169</v>
      </c>
      <c r="H28" s="81">
        <v>0</v>
      </c>
      <c r="I28" s="124">
        <v>3.9</v>
      </c>
      <c r="J28" s="81">
        <v>0</v>
      </c>
      <c r="K28" s="127">
        <f t="shared" si="0"/>
        <v>3.9</v>
      </c>
      <c r="L28" s="82">
        <f t="shared" si="1"/>
        <v>1.3</v>
      </c>
      <c r="M28" s="125" t="s">
        <v>143</v>
      </c>
      <c r="N28" s="85"/>
      <c r="O28" s="42"/>
    </row>
    <row r="29" spans="1:15" ht="39" x14ac:dyDescent="0.35">
      <c r="A29" s="90" t="s">
        <v>168</v>
      </c>
      <c r="B29" s="90" t="s">
        <v>137</v>
      </c>
      <c r="C29" s="219" t="s">
        <v>205</v>
      </c>
      <c r="D29" s="90" t="s">
        <v>10</v>
      </c>
      <c r="E29" s="90" t="s">
        <v>15</v>
      </c>
      <c r="F29" s="90" t="s">
        <v>16</v>
      </c>
      <c r="G29" s="91" t="s">
        <v>169</v>
      </c>
      <c r="H29" s="81">
        <v>0</v>
      </c>
      <c r="I29" s="81">
        <v>0</v>
      </c>
      <c r="J29" s="124">
        <v>0.13</v>
      </c>
      <c r="K29" s="127">
        <f t="shared" si="0"/>
        <v>0.13</v>
      </c>
      <c r="L29" s="82">
        <f t="shared" si="1"/>
        <v>4.3333333333333335E-2</v>
      </c>
      <c r="M29" s="90" t="s">
        <v>170</v>
      </c>
      <c r="N29" s="85"/>
      <c r="O29" s="42"/>
    </row>
    <row r="30" spans="1:15" ht="52" x14ac:dyDescent="0.35">
      <c r="A30" s="90" t="s">
        <v>171</v>
      </c>
      <c r="B30" s="90" t="s">
        <v>137</v>
      </c>
      <c r="C30" s="219" t="s">
        <v>205</v>
      </c>
      <c r="D30" s="90" t="s">
        <v>10</v>
      </c>
      <c r="E30" s="90" t="s">
        <v>15</v>
      </c>
      <c r="F30" s="90" t="s">
        <v>16</v>
      </c>
      <c r="G30" s="91" t="s">
        <v>172</v>
      </c>
      <c r="H30" s="81">
        <v>0</v>
      </c>
      <c r="I30" s="124">
        <v>1.377</v>
      </c>
      <c r="J30" s="81">
        <v>0</v>
      </c>
      <c r="K30" s="127">
        <f t="shared" si="0"/>
        <v>1.377</v>
      </c>
      <c r="L30" s="82">
        <f t="shared" si="1"/>
        <v>0.45900000000000002</v>
      </c>
      <c r="M30" s="125" t="s">
        <v>139</v>
      </c>
      <c r="N30" s="85"/>
      <c r="O30" s="42"/>
    </row>
    <row r="31" spans="1:15" ht="52" x14ac:dyDescent="0.35">
      <c r="A31" s="90" t="s">
        <v>173</v>
      </c>
      <c r="B31" s="90" t="s">
        <v>137</v>
      </c>
      <c r="C31" s="219" t="s">
        <v>205</v>
      </c>
      <c r="D31" s="90" t="s">
        <v>10</v>
      </c>
      <c r="E31" s="90" t="s">
        <v>15</v>
      </c>
      <c r="F31" s="90" t="s">
        <v>16</v>
      </c>
      <c r="G31" s="91" t="s">
        <v>169</v>
      </c>
      <c r="H31" s="81">
        <v>0</v>
      </c>
      <c r="I31" s="124">
        <v>0.85</v>
      </c>
      <c r="J31" s="81">
        <v>0</v>
      </c>
      <c r="K31" s="127">
        <f t="shared" si="0"/>
        <v>0.85</v>
      </c>
      <c r="L31" s="82">
        <f t="shared" si="1"/>
        <v>0.28333333333333333</v>
      </c>
      <c r="M31" s="125" t="s">
        <v>139</v>
      </c>
      <c r="N31" s="85"/>
      <c r="O31" s="42"/>
    </row>
    <row r="32" spans="1:15" ht="52" x14ac:dyDescent="0.35">
      <c r="A32" s="90" t="s">
        <v>173</v>
      </c>
      <c r="B32" s="90" t="s">
        <v>137</v>
      </c>
      <c r="C32" s="219" t="s">
        <v>205</v>
      </c>
      <c r="D32" s="90" t="s">
        <v>10</v>
      </c>
      <c r="E32" s="90" t="s">
        <v>15</v>
      </c>
      <c r="F32" s="90" t="s">
        <v>16</v>
      </c>
      <c r="G32" s="91" t="s">
        <v>169</v>
      </c>
      <c r="H32" s="81">
        <v>0</v>
      </c>
      <c r="I32" s="81">
        <v>0</v>
      </c>
      <c r="J32" s="124">
        <v>0.182</v>
      </c>
      <c r="K32" s="127">
        <f t="shared" si="0"/>
        <v>0.182</v>
      </c>
      <c r="L32" s="82">
        <f t="shared" si="1"/>
        <v>6.0666666666666667E-2</v>
      </c>
      <c r="M32" s="90" t="s">
        <v>152</v>
      </c>
      <c r="N32" s="85"/>
      <c r="O32" s="42"/>
    </row>
    <row r="33" spans="1:15" ht="52" x14ac:dyDescent="0.35">
      <c r="A33" s="90" t="s">
        <v>174</v>
      </c>
      <c r="B33" s="90" t="s">
        <v>137</v>
      </c>
      <c r="C33" s="219" t="s">
        <v>205</v>
      </c>
      <c r="D33" s="90" t="s">
        <v>10</v>
      </c>
      <c r="E33" s="90" t="s">
        <v>15</v>
      </c>
      <c r="F33" s="90" t="s">
        <v>16</v>
      </c>
      <c r="G33" s="91" t="s">
        <v>169</v>
      </c>
      <c r="H33" s="81">
        <v>0</v>
      </c>
      <c r="I33" s="81">
        <v>0</v>
      </c>
      <c r="J33" s="124">
        <v>0.92049999999999998</v>
      </c>
      <c r="K33" s="127">
        <f t="shared" si="0"/>
        <v>0.92049999999999998</v>
      </c>
      <c r="L33" s="82">
        <f t="shared" si="1"/>
        <v>0.30683333333333335</v>
      </c>
      <c r="M33" s="90" t="s">
        <v>152</v>
      </c>
      <c r="N33" s="85"/>
      <c r="O33" s="42"/>
    </row>
    <row r="34" spans="1:15" ht="52" x14ac:dyDescent="0.35">
      <c r="A34" s="90" t="s">
        <v>175</v>
      </c>
      <c r="B34" s="90" t="s">
        <v>137</v>
      </c>
      <c r="C34" s="219" t="s">
        <v>205</v>
      </c>
      <c r="D34" s="90" t="s">
        <v>10</v>
      </c>
      <c r="E34" s="90" t="s">
        <v>15</v>
      </c>
      <c r="F34" s="90" t="s">
        <v>16</v>
      </c>
      <c r="G34" s="91" t="s">
        <v>172</v>
      </c>
      <c r="H34" s="81">
        <v>0</v>
      </c>
      <c r="I34" s="81">
        <v>0</v>
      </c>
      <c r="J34" s="124">
        <v>0.92249999999999999</v>
      </c>
      <c r="K34" s="127">
        <f t="shared" si="0"/>
        <v>0.92249999999999999</v>
      </c>
      <c r="L34" s="82">
        <f t="shared" si="1"/>
        <v>0.3075</v>
      </c>
      <c r="M34" s="90" t="s">
        <v>152</v>
      </c>
      <c r="N34" s="85"/>
      <c r="O34" s="42"/>
    </row>
    <row r="35" spans="1:15" ht="52" x14ac:dyDescent="0.35">
      <c r="A35" s="90" t="s">
        <v>176</v>
      </c>
      <c r="B35" s="90" t="s">
        <v>137</v>
      </c>
      <c r="C35" s="219" t="s">
        <v>205</v>
      </c>
      <c r="D35" s="90" t="s">
        <v>10</v>
      </c>
      <c r="E35" s="90" t="s">
        <v>15</v>
      </c>
      <c r="F35" s="90" t="s">
        <v>16</v>
      </c>
      <c r="G35" s="91" t="s">
        <v>169</v>
      </c>
      <c r="H35" s="81">
        <v>0</v>
      </c>
      <c r="I35" s="81">
        <v>0</v>
      </c>
      <c r="J35" s="124">
        <v>1</v>
      </c>
      <c r="K35" s="127">
        <f t="shared" si="0"/>
        <v>1</v>
      </c>
      <c r="L35" s="82">
        <f t="shared" si="1"/>
        <v>0.33333333333333331</v>
      </c>
      <c r="M35" s="90" t="s">
        <v>152</v>
      </c>
      <c r="N35" s="85"/>
      <c r="O35" s="42"/>
    </row>
    <row r="36" spans="1:15" ht="39" x14ac:dyDescent="0.35">
      <c r="A36" s="90" t="s">
        <v>177</v>
      </c>
      <c r="B36" s="90" t="s">
        <v>137</v>
      </c>
      <c r="C36" s="219" t="s">
        <v>205</v>
      </c>
      <c r="D36" s="90" t="s">
        <v>10</v>
      </c>
      <c r="E36" s="90" t="s">
        <v>15</v>
      </c>
      <c r="F36" s="90" t="s">
        <v>16</v>
      </c>
      <c r="G36" s="91" t="s">
        <v>178</v>
      </c>
      <c r="H36" s="124">
        <v>2.0147400000000002</v>
      </c>
      <c r="I36" s="81">
        <v>0</v>
      </c>
      <c r="J36" s="81">
        <v>0</v>
      </c>
      <c r="K36" s="127">
        <f t="shared" si="0"/>
        <v>2.0147400000000002</v>
      </c>
      <c r="L36" s="82">
        <f t="shared" si="1"/>
        <v>0.67158000000000007</v>
      </c>
      <c r="M36" s="125" t="s">
        <v>138</v>
      </c>
      <c r="N36" s="85"/>
      <c r="O36" s="42"/>
    </row>
    <row r="37" spans="1:15" ht="39" x14ac:dyDescent="0.35">
      <c r="A37" s="90" t="s">
        <v>177</v>
      </c>
      <c r="B37" s="90" t="s">
        <v>137</v>
      </c>
      <c r="C37" s="219" t="s">
        <v>205</v>
      </c>
      <c r="D37" s="90" t="s">
        <v>10</v>
      </c>
      <c r="E37" s="90" t="s">
        <v>15</v>
      </c>
      <c r="F37" s="90" t="s">
        <v>16</v>
      </c>
      <c r="G37" s="91" t="s">
        <v>178</v>
      </c>
      <c r="H37" s="81">
        <v>0</v>
      </c>
      <c r="I37" s="124">
        <v>2.5590000000000002</v>
      </c>
      <c r="J37" s="81">
        <v>0</v>
      </c>
      <c r="K37" s="127">
        <f t="shared" si="0"/>
        <v>2.5590000000000002</v>
      </c>
      <c r="L37" s="82">
        <f t="shared" si="1"/>
        <v>0.85300000000000009</v>
      </c>
      <c r="M37" s="125" t="s">
        <v>143</v>
      </c>
      <c r="N37" s="85"/>
      <c r="O37" s="42"/>
    </row>
    <row r="38" spans="1:15" ht="52" x14ac:dyDescent="0.35">
      <c r="A38" s="90" t="s">
        <v>177</v>
      </c>
      <c r="B38" s="90" t="s">
        <v>137</v>
      </c>
      <c r="C38" s="219" t="s">
        <v>205</v>
      </c>
      <c r="D38" s="90" t="s">
        <v>10</v>
      </c>
      <c r="E38" s="90" t="s">
        <v>15</v>
      </c>
      <c r="F38" s="90" t="s">
        <v>16</v>
      </c>
      <c r="G38" s="91" t="s">
        <v>178</v>
      </c>
      <c r="H38" s="81">
        <v>0</v>
      </c>
      <c r="I38" s="124">
        <v>2.2189999999999999</v>
      </c>
      <c r="J38" s="81">
        <v>0</v>
      </c>
      <c r="K38" s="127">
        <f t="shared" si="0"/>
        <v>2.2189999999999999</v>
      </c>
      <c r="L38" s="82">
        <f t="shared" si="1"/>
        <v>0.73966666666666658</v>
      </c>
      <c r="M38" s="125" t="s">
        <v>139</v>
      </c>
      <c r="N38" s="85"/>
      <c r="O38" s="42"/>
    </row>
    <row r="39" spans="1:15" ht="39" x14ac:dyDescent="0.35">
      <c r="A39" s="90" t="s">
        <v>177</v>
      </c>
      <c r="B39" s="90" t="s">
        <v>137</v>
      </c>
      <c r="C39" s="219" t="s">
        <v>205</v>
      </c>
      <c r="D39" s="90" t="s">
        <v>10</v>
      </c>
      <c r="E39" s="90" t="s">
        <v>15</v>
      </c>
      <c r="F39" s="90" t="s">
        <v>16</v>
      </c>
      <c r="G39" s="91" t="s">
        <v>178</v>
      </c>
      <c r="H39" s="81">
        <v>0</v>
      </c>
      <c r="I39" s="81">
        <v>0</v>
      </c>
      <c r="J39" s="124">
        <v>3.5350000000000001</v>
      </c>
      <c r="K39" s="127">
        <f t="shared" si="0"/>
        <v>3.5350000000000001</v>
      </c>
      <c r="L39" s="82">
        <f t="shared" si="1"/>
        <v>1.1783333333333335</v>
      </c>
      <c r="M39" s="90" t="s">
        <v>170</v>
      </c>
      <c r="N39" s="85"/>
      <c r="O39" s="42"/>
    </row>
    <row r="40" spans="1:15" ht="39" x14ac:dyDescent="0.35">
      <c r="A40" s="90" t="s">
        <v>179</v>
      </c>
      <c r="B40" s="90" t="s">
        <v>137</v>
      </c>
      <c r="C40" s="219" t="s">
        <v>205</v>
      </c>
      <c r="D40" s="90" t="s">
        <v>10</v>
      </c>
      <c r="E40" s="90" t="s">
        <v>15</v>
      </c>
      <c r="F40" s="90" t="s">
        <v>16</v>
      </c>
      <c r="G40" s="91" t="s">
        <v>166</v>
      </c>
      <c r="H40" s="81">
        <v>0</v>
      </c>
      <c r="I40" s="81">
        <v>0</v>
      </c>
      <c r="J40" s="124">
        <v>0.24324999999999999</v>
      </c>
      <c r="K40" s="127">
        <f t="shared" si="0"/>
        <v>0.24324999999999999</v>
      </c>
      <c r="L40" s="82">
        <f t="shared" si="1"/>
        <v>8.1083333333333327E-2</v>
      </c>
      <c r="M40" s="90" t="s">
        <v>170</v>
      </c>
      <c r="N40" s="85"/>
      <c r="O40" s="42"/>
    </row>
    <row r="41" spans="1:15" ht="52" x14ac:dyDescent="0.35">
      <c r="A41" s="90" t="s">
        <v>179</v>
      </c>
      <c r="B41" s="90" t="s">
        <v>137</v>
      </c>
      <c r="C41" s="219" t="s">
        <v>205</v>
      </c>
      <c r="D41" s="90" t="s">
        <v>10</v>
      </c>
      <c r="E41" s="90" t="s">
        <v>15</v>
      </c>
      <c r="F41" s="90" t="s">
        <v>16</v>
      </c>
      <c r="G41" s="91" t="s">
        <v>135</v>
      </c>
      <c r="H41" s="81">
        <v>0</v>
      </c>
      <c r="I41" s="81">
        <v>0</v>
      </c>
      <c r="J41" s="124">
        <v>14.018347</v>
      </c>
      <c r="K41" s="127">
        <f t="shared" si="0"/>
        <v>14.018347</v>
      </c>
      <c r="L41" s="82">
        <f t="shared" si="1"/>
        <v>4.6727823333333331</v>
      </c>
      <c r="M41" s="125" t="s">
        <v>152</v>
      </c>
      <c r="N41" s="85"/>
      <c r="O41" s="42"/>
    </row>
    <row r="42" spans="1:15" ht="39" x14ac:dyDescent="0.35">
      <c r="A42" s="90" t="s">
        <v>180</v>
      </c>
      <c r="B42" s="90" t="s">
        <v>137</v>
      </c>
      <c r="C42" s="219" t="s">
        <v>205</v>
      </c>
      <c r="D42" s="90" t="s">
        <v>10</v>
      </c>
      <c r="E42" s="90" t="s">
        <v>15</v>
      </c>
      <c r="F42" s="90" t="s">
        <v>16</v>
      </c>
      <c r="G42" s="91" t="s">
        <v>181</v>
      </c>
      <c r="H42" s="124">
        <v>1.519342</v>
      </c>
      <c r="I42" s="81">
        <v>0</v>
      </c>
      <c r="J42" s="81">
        <v>0</v>
      </c>
      <c r="K42" s="127">
        <f t="shared" si="0"/>
        <v>1.519342</v>
      </c>
      <c r="L42" s="82">
        <f t="shared" si="1"/>
        <v>0.50644733333333336</v>
      </c>
      <c r="M42" s="125" t="s">
        <v>138</v>
      </c>
      <c r="N42" s="85"/>
      <c r="O42" s="42"/>
    </row>
    <row r="43" spans="1:15" ht="52" x14ac:dyDescent="0.35">
      <c r="A43" s="90" t="s">
        <v>180</v>
      </c>
      <c r="B43" s="90" t="s">
        <v>137</v>
      </c>
      <c r="C43" s="219" t="s">
        <v>205</v>
      </c>
      <c r="D43" s="90" t="s">
        <v>10</v>
      </c>
      <c r="E43" s="90" t="s">
        <v>15</v>
      </c>
      <c r="F43" s="90" t="s">
        <v>16</v>
      </c>
      <c r="G43" s="91" t="s">
        <v>181</v>
      </c>
      <c r="H43" s="81">
        <v>0</v>
      </c>
      <c r="I43" s="124">
        <v>179.32040000000001</v>
      </c>
      <c r="J43" s="81">
        <v>0</v>
      </c>
      <c r="K43" s="127">
        <f t="shared" si="0"/>
        <v>179.32040000000001</v>
      </c>
      <c r="L43" s="82">
        <f t="shared" si="1"/>
        <v>59.773466666666671</v>
      </c>
      <c r="M43" s="125" t="s">
        <v>139</v>
      </c>
      <c r="N43" s="85"/>
      <c r="O43" s="42"/>
    </row>
    <row r="44" spans="1:15" ht="39" x14ac:dyDescent="0.35">
      <c r="A44" s="90" t="s">
        <v>182</v>
      </c>
      <c r="B44" s="90" t="s">
        <v>137</v>
      </c>
      <c r="C44" s="219" t="s">
        <v>205</v>
      </c>
      <c r="D44" s="90" t="s">
        <v>10</v>
      </c>
      <c r="E44" s="90" t="s">
        <v>15</v>
      </c>
      <c r="F44" s="90" t="s">
        <v>16</v>
      </c>
      <c r="G44" s="91" t="s">
        <v>169</v>
      </c>
      <c r="H44" s="124">
        <v>0.19</v>
      </c>
      <c r="I44" s="81">
        <v>0</v>
      </c>
      <c r="J44" s="81">
        <v>0</v>
      </c>
      <c r="K44" s="127">
        <f t="shared" si="0"/>
        <v>0.19</v>
      </c>
      <c r="L44" s="82">
        <f t="shared" si="1"/>
        <v>6.3333333333333339E-2</v>
      </c>
      <c r="M44" s="125" t="s">
        <v>138</v>
      </c>
      <c r="N44" s="85"/>
      <c r="O44" s="42"/>
    </row>
    <row r="45" spans="1:15" ht="39" x14ac:dyDescent="0.35">
      <c r="A45" s="90" t="s">
        <v>183</v>
      </c>
      <c r="B45" s="90" t="s">
        <v>137</v>
      </c>
      <c r="C45" s="219" t="s">
        <v>205</v>
      </c>
      <c r="D45" s="90" t="s">
        <v>10</v>
      </c>
      <c r="E45" s="90" t="s">
        <v>15</v>
      </c>
      <c r="F45" s="90" t="s">
        <v>16</v>
      </c>
      <c r="G45" s="91" t="s">
        <v>184</v>
      </c>
      <c r="H45" s="81">
        <v>0</v>
      </c>
      <c r="I45" s="124">
        <v>2</v>
      </c>
      <c r="J45" s="81">
        <v>0</v>
      </c>
      <c r="K45" s="127">
        <f t="shared" si="0"/>
        <v>2</v>
      </c>
      <c r="L45" s="82">
        <f t="shared" si="1"/>
        <v>0.66666666666666663</v>
      </c>
      <c r="M45" s="125" t="s">
        <v>143</v>
      </c>
      <c r="N45" s="85"/>
      <c r="O45" s="42"/>
    </row>
    <row r="46" spans="1:15" ht="39" x14ac:dyDescent="0.35">
      <c r="A46" s="90" t="s">
        <v>185</v>
      </c>
      <c r="B46" s="90" t="s">
        <v>137</v>
      </c>
      <c r="C46" s="219" t="s">
        <v>205</v>
      </c>
      <c r="D46" s="90" t="s">
        <v>10</v>
      </c>
      <c r="E46" s="90" t="s">
        <v>15</v>
      </c>
      <c r="F46" s="90" t="s">
        <v>16</v>
      </c>
      <c r="G46" s="91" t="s">
        <v>186</v>
      </c>
      <c r="H46" s="124">
        <v>5.4005859999999997</v>
      </c>
      <c r="I46" s="81">
        <v>0</v>
      </c>
      <c r="J46" s="81">
        <v>0</v>
      </c>
      <c r="K46" s="127">
        <f t="shared" si="0"/>
        <v>5.4005859999999997</v>
      </c>
      <c r="L46" s="82">
        <f t="shared" si="1"/>
        <v>1.8001953333333331</v>
      </c>
      <c r="M46" s="125" t="s">
        <v>138</v>
      </c>
      <c r="N46" s="85"/>
      <c r="O46" s="42"/>
    </row>
    <row r="47" spans="1:15" ht="39" x14ac:dyDescent="0.35">
      <c r="A47" s="90" t="s">
        <v>185</v>
      </c>
      <c r="B47" s="90" t="s">
        <v>137</v>
      </c>
      <c r="C47" s="219" t="s">
        <v>205</v>
      </c>
      <c r="D47" s="90" t="s">
        <v>10</v>
      </c>
      <c r="E47" s="90" t="s">
        <v>15</v>
      </c>
      <c r="F47" s="90" t="s">
        <v>16</v>
      </c>
      <c r="G47" s="91" t="s">
        <v>186</v>
      </c>
      <c r="H47" s="81">
        <v>0</v>
      </c>
      <c r="I47" s="81">
        <v>0</v>
      </c>
      <c r="J47" s="124">
        <v>187.5</v>
      </c>
      <c r="K47" s="127">
        <f t="shared" si="0"/>
        <v>187.5</v>
      </c>
      <c r="L47" s="82">
        <f t="shared" si="1"/>
        <v>62.5</v>
      </c>
      <c r="M47" s="90" t="s">
        <v>170</v>
      </c>
      <c r="N47" s="85"/>
      <c r="O47" s="42"/>
    </row>
    <row r="48" spans="1:15" ht="39" x14ac:dyDescent="0.35">
      <c r="A48" s="90" t="s">
        <v>187</v>
      </c>
      <c r="B48" s="90" t="s">
        <v>137</v>
      </c>
      <c r="C48" s="219" t="s">
        <v>205</v>
      </c>
      <c r="D48" s="90" t="s">
        <v>10</v>
      </c>
      <c r="E48" s="90" t="s">
        <v>15</v>
      </c>
      <c r="F48" s="90" t="s">
        <v>16</v>
      </c>
      <c r="G48" s="91" t="s">
        <v>188</v>
      </c>
      <c r="H48" s="124">
        <v>27.592500000000001</v>
      </c>
      <c r="I48" s="81">
        <v>0</v>
      </c>
      <c r="J48" s="81">
        <v>0</v>
      </c>
      <c r="K48" s="127">
        <f t="shared" si="0"/>
        <v>27.592500000000001</v>
      </c>
      <c r="L48" s="82">
        <f t="shared" si="1"/>
        <v>9.1974999999999998</v>
      </c>
      <c r="M48" s="125" t="s">
        <v>138</v>
      </c>
      <c r="N48" s="85"/>
      <c r="O48" s="42"/>
    </row>
    <row r="49" spans="1:15" ht="39" x14ac:dyDescent="0.35">
      <c r="A49" s="90" t="s">
        <v>189</v>
      </c>
      <c r="B49" s="90" t="s">
        <v>137</v>
      </c>
      <c r="C49" s="219" t="s">
        <v>205</v>
      </c>
      <c r="D49" s="90" t="s">
        <v>10</v>
      </c>
      <c r="E49" s="90" t="s">
        <v>15</v>
      </c>
      <c r="F49" s="90" t="s">
        <v>16</v>
      </c>
      <c r="G49" s="91" t="s">
        <v>154</v>
      </c>
      <c r="H49" s="124">
        <v>10.595988</v>
      </c>
      <c r="I49" s="81">
        <v>0</v>
      </c>
      <c r="J49" s="81">
        <v>0</v>
      </c>
      <c r="K49" s="127">
        <f t="shared" si="0"/>
        <v>10.595988</v>
      </c>
      <c r="L49" s="82">
        <f t="shared" si="1"/>
        <v>3.5319959999999999</v>
      </c>
      <c r="M49" s="125" t="s">
        <v>138</v>
      </c>
      <c r="N49" s="85"/>
      <c r="O49" s="42"/>
    </row>
    <row r="50" spans="1:15" ht="39" x14ac:dyDescent="0.35">
      <c r="A50" s="90" t="s">
        <v>190</v>
      </c>
      <c r="B50" s="90" t="s">
        <v>137</v>
      </c>
      <c r="C50" s="219" t="s">
        <v>205</v>
      </c>
      <c r="D50" s="90" t="s">
        <v>10</v>
      </c>
      <c r="E50" s="90" t="s">
        <v>15</v>
      </c>
      <c r="F50" s="90" t="s">
        <v>16</v>
      </c>
      <c r="G50" s="91" t="s">
        <v>154</v>
      </c>
      <c r="H50" s="124">
        <v>295.38659999999999</v>
      </c>
      <c r="I50" s="81">
        <v>0</v>
      </c>
      <c r="J50" s="81">
        <v>0</v>
      </c>
      <c r="K50" s="127">
        <f t="shared" si="0"/>
        <v>295.38659999999999</v>
      </c>
      <c r="L50" s="82">
        <f t="shared" si="1"/>
        <v>98.462199999999996</v>
      </c>
      <c r="M50" s="125" t="s">
        <v>138</v>
      </c>
      <c r="N50" s="85"/>
      <c r="O50" s="42"/>
    </row>
    <row r="51" spans="1:15" ht="39" x14ac:dyDescent="0.35">
      <c r="A51" s="90" t="s">
        <v>191</v>
      </c>
      <c r="B51" s="90" t="s">
        <v>137</v>
      </c>
      <c r="C51" s="219" t="s">
        <v>205</v>
      </c>
      <c r="D51" s="90" t="s">
        <v>10</v>
      </c>
      <c r="E51" s="90" t="s">
        <v>15</v>
      </c>
      <c r="F51" s="90" t="s">
        <v>16</v>
      </c>
      <c r="G51" s="91" t="s">
        <v>192</v>
      </c>
      <c r="H51" s="81">
        <v>0</v>
      </c>
      <c r="I51" s="124">
        <v>3.3849999999999998</v>
      </c>
      <c r="J51" s="81">
        <v>0</v>
      </c>
      <c r="K51" s="127">
        <f t="shared" si="0"/>
        <v>3.3849999999999998</v>
      </c>
      <c r="L51" s="82">
        <f t="shared" si="1"/>
        <v>1.1283333333333332</v>
      </c>
      <c r="M51" s="125" t="s">
        <v>143</v>
      </c>
      <c r="N51" s="85"/>
      <c r="O51" s="42"/>
    </row>
    <row r="52" spans="1:15" ht="39" x14ac:dyDescent="0.35">
      <c r="A52" s="90" t="s">
        <v>193</v>
      </c>
      <c r="B52" s="90" t="s">
        <v>137</v>
      </c>
      <c r="C52" s="219" t="s">
        <v>205</v>
      </c>
      <c r="D52" s="90" t="s">
        <v>10</v>
      </c>
      <c r="E52" s="90" t="s">
        <v>15</v>
      </c>
      <c r="F52" s="90" t="s">
        <v>16</v>
      </c>
      <c r="G52" s="91" t="s">
        <v>154</v>
      </c>
      <c r="H52" s="81">
        <v>0</v>
      </c>
      <c r="I52" s="124">
        <v>0.4</v>
      </c>
      <c r="J52" s="81">
        <v>0</v>
      </c>
      <c r="K52" s="127">
        <f t="shared" si="0"/>
        <v>0.4</v>
      </c>
      <c r="L52" s="82">
        <f t="shared" si="1"/>
        <v>0.13333333333333333</v>
      </c>
      <c r="M52" s="125" t="s">
        <v>143</v>
      </c>
      <c r="N52" s="85"/>
      <c r="O52" s="42"/>
    </row>
    <row r="53" spans="1:15" ht="39" x14ac:dyDescent="0.35">
      <c r="A53" s="90" t="s">
        <v>194</v>
      </c>
      <c r="B53" s="90" t="s">
        <v>137</v>
      </c>
      <c r="C53" s="219" t="s">
        <v>205</v>
      </c>
      <c r="D53" s="90" t="s">
        <v>10</v>
      </c>
      <c r="E53" s="90" t="s">
        <v>15</v>
      </c>
      <c r="F53" s="90" t="s">
        <v>16</v>
      </c>
      <c r="G53" s="91" t="s">
        <v>186</v>
      </c>
      <c r="H53" s="81">
        <v>0</v>
      </c>
      <c r="I53" s="81">
        <v>0</v>
      </c>
      <c r="J53" s="124">
        <v>18.625</v>
      </c>
      <c r="K53" s="127">
        <f t="shared" si="0"/>
        <v>18.625</v>
      </c>
      <c r="L53" s="82">
        <f t="shared" si="1"/>
        <v>6.208333333333333</v>
      </c>
      <c r="M53" s="90" t="s">
        <v>170</v>
      </c>
      <c r="N53" s="85"/>
      <c r="O53" s="42"/>
    </row>
    <row r="54" spans="1:15" ht="52" x14ac:dyDescent="0.35">
      <c r="A54" s="97" t="s">
        <v>195</v>
      </c>
      <c r="B54" s="97" t="s">
        <v>137</v>
      </c>
      <c r="C54" s="219" t="s">
        <v>205</v>
      </c>
      <c r="D54" s="97" t="s">
        <v>10</v>
      </c>
      <c r="E54" s="97" t="s">
        <v>15</v>
      </c>
      <c r="F54" s="97" t="s">
        <v>16</v>
      </c>
      <c r="G54" s="126" t="s">
        <v>196</v>
      </c>
      <c r="H54" s="81">
        <v>0</v>
      </c>
      <c r="I54" s="81">
        <v>0</v>
      </c>
      <c r="J54" s="127">
        <v>0.15</v>
      </c>
      <c r="K54" s="127">
        <f>SUM(H54:J54)</f>
        <v>0.15</v>
      </c>
      <c r="L54" s="37">
        <f t="shared" si="1"/>
        <v>4.9999999999999996E-2</v>
      </c>
      <c r="M54" s="97" t="s">
        <v>152</v>
      </c>
      <c r="N54" s="107"/>
      <c r="O54" s="42"/>
    </row>
    <row r="55" spans="1:15" x14ac:dyDescent="0.35">
      <c r="A55" s="62"/>
      <c r="B55" s="62"/>
      <c r="C55" s="217"/>
      <c r="D55" s="62"/>
      <c r="E55" s="62"/>
      <c r="F55" s="62"/>
      <c r="G55" s="62"/>
      <c r="H55" s="128"/>
      <c r="I55" s="128"/>
      <c r="J55" s="128"/>
      <c r="K55" s="129"/>
      <c r="L55" s="129"/>
      <c r="M55" s="62"/>
      <c r="N55" s="71"/>
      <c r="O55" s="42"/>
    </row>
    <row r="56" spans="1:15" x14ac:dyDescent="0.35">
      <c r="A56" s="42"/>
      <c r="B56" s="42"/>
      <c r="C56" s="42"/>
      <c r="D56" s="42"/>
      <c r="E56" s="42"/>
      <c r="F56" s="42"/>
      <c r="G56" s="42"/>
      <c r="H56" s="42"/>
      <c r="I56" s="42"/>
      <c r="J56" s="121" t="s">
        <v>324</v>
      </c>
      <c r="K56" s="123">
        <f>SUM(K5:K54)</f>
        <v>1113.0760160000004</v>
      </c>
      <c r="L56" s="123">
        <f>SUM(L5:L54)</f>
        <v>371.02533866666664</v>
      </c>
      <c r="M56" s="42"/>
      <c r="N56" s="42"/>
      <c r="O56" s="42"/>
    </row>
  </sheetData>
  <autoFilter ref="H4:J54"/>
  <mergeCells count="1">
    <mergeCell ref="A1:N2"/>
  </mergeCells>
  <hyperlinks>
    <hyperlink ref="M6" r:id="rId1"/>
    <hyperlink ref="M9" r:id="rId2"/>
    <hyperlink ref="M12" r:id="rId3"/>
    <hyperlink ref="M25" r:id="rId4"/>
    <hyperlink ref="M30:M31" r:id="rId5" display="http://ec.europa.eu/energy/sites/ener/files/documents/List%20of%20selected%20actions%20CEF%202015-2%28final%29.pdf "/>
    <hyperlink ref="M38" r:id="rId6"/>
    <hyperlink ref="M43" r:id="rId7"/>
    <hyperlink ref="M41" r:id="rId8"/>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'C:\TRILLIONS\FFS\FFS report\[EU FFS Report_Data collection complete final template July v1.xlsx]template'!#REF!</xm:f>
          </x14:formula1>
          <xm:sqref>F5:F55 D4:F4</xm:sqref>
        </x14:dataValidation>
        <x14:dataValidation type="list" allowBlank="1" showInputMessage="1" showErrorMessage="1">
          <x14:formula1>
            <xm:f>'C:\TRILLIONS\FFS\FFS report\[EU FFS Report_Data collection complete final template July v1.xlsx]template'!#REF!</xm:f>
          </x14:formula1>
          <xm:sqref>D5:E55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sqref="A1:O2"/>
    </sheetView>
  </sheetViews>
  <sheetFormatPr defaultColWidth="9.1796875" defaultRowHeight="14.5" x14ac:dyDescent="0.35"/>
  <cols>
    <col min="1" max="1" width="34.7265625" style="3" customWidth="1"/>
    <col min="2" max="2" width="18.54296875" style="3" customWidth="1"/>
    <col min="3" max="3" width="18.54296875" style="165" customWidth="1"/>
    <col min="4" max="11" width="9.1796875" style="3"/>
    <col min="12" max="12" width="19.54296875" style="3" customWidth="1"/>
    <col min="13" max="13" width="38.54296875" style="3" customWidth="1"/>
    <col min="14" max="14" width="29.7265625" style="3" customWidth="1"/>
    <col min="15" max="16384" width="9.1796875" style="3"/>
  </cols>
  <sheetData>
    <row r="1" spans="1:16" ht="14.5" customHeight="1" x14ac:dyDescent="0.35">
      <c r="A1" s="240" t="s">
        <v>325</v>
      </c>
      <c r="B1" s="240"/>
      <c r="C1" s="240"/>
      <c r="D1" s="240"/>
      <c r="E1" s="240"/>
      <c r="F1" s="240"/>
      <c r="G1" s="240"/>
      <c r="H1" s="240"/>
      <c r="I1" s="240"/>
      <c r="J1" s="240"/>
      <c r="K1" s="240"/>
      <c r="L1" s="240"/>
      <c r="M1" s="240"/>
      <c r="N1" s="240"/>
      <c r="O1" s="240"/>
    </row>
    <row r="2" spans="1:16" s="165" customFormat="1" x14ac:dyDescent="0.35">
      <c r="A2" s="240"/>
      <c r="B2" s="240"/>
      <c r="C2" s="240"/>
      <c r="D2" s="240"/>
      <c r="E2" s="240"/>
      <c r="F2" s="240"/>
      <c r="G2" s="240"/>
      <c r="H2" s="240"/>
      <c r="I2" s="240"/>
      <c r="J2" s="240"/>
      <c r="K2" s="240"/>
      <c r="L2" s="240"/>
      <c r="M2" s="240"/>
      <c r="N2" s="240"/>
      <c r="O2" s="240"/>
    </row>
    <row r="4" spans="1:16" s="42" customFormat="1" ht="78" x14ac:dyDescent="0.35">
      <c r="A4" s="76" t="s">
        <v>0</v>
      </c>
      <c r="B4" s="77" t="s">
        <v>1</v>
      </c>
      <c r="C4" s="218" t="s">
        <v>354</v>
      </c>
      <c r="D4" s="77" t="s">
        <v>3</v>
      </c>
      <c r="E4" s="77" t="s">
        <v>4</v>
      </c>
      <c r="F4" s="77" t="s">
        <v>225</v>
      </c>
      <c r="G4" s="77" t="s">
        <v>5</v>
      </c>
      <c r="H4" s="77" t="s">
        <v>45</v>
      </c>
      <c r="I4" s="77" t="s">
        <v>6</v>
      </c>
      <c r="J4" s="77" t="s">
        <v>7</v>
      </c>
      <c r="K4" s="77" t="s">
        <v>231</v>
      </c>
      <c r="L4" s="78" t="s">
        <v>226</v>
      </c>
      <c r="M4" s="77" t="s">
        <v>227</v>
      </c>
      <c r="N4" s="77" t="s">
        <v>228</v>
      </c>
      <c r="O4" s="76" t="s">
        <v>230</v>
      </c>
      <c r="P4" s="101"/>
    </row>
    <row r="5" spans="1:16" ht="65" x14ac:dyDescent="0.35">
      <c r="A5" s="81" t="s">
        <v>128</v>
      </c>
      <c r="B5" s="81" t="s">
        <v>129</v>
      </c>
      <c r="C5" s="219" t="s">
        <v>205</v>
      </c>
      <c r="D5" s="81" t="s">
        <v>10</v>
      </c>
      <c r="E5" s="81" t="s">
        <v>11</v>
      </c>
      <c r="F5" s="81" t="s">
        <v>65</v>
      </c>
      <c r="G5" s="81" t="s">
        <v>130</v>
      </c>
      <c r="H5" s="90">
        <v>0</v>
      </c>
      <c r="I5" s="90">
        <v>3</v>
      </c>
      <c r="J5" s="81">
        <v>0</v>
      </c>
      <c r="K5" s="81">
        <v>0</v>
      </c>
      <c r="L5" s="90">
        <v>3</v>
      </c>
      <c r="M5" s="116" t="s">
        <v>326</v>
      </c>
      <c r="N5" s="81" t="s">
        <v>327</v>
      </c>
      <c r="O5" s="85"/>
    </row>
    <row r="6" spans="1:16" ht="65" x14ac:dyDescent="0.35">
      <c r="A6" s="81" t="s">
        <v>131</v>
      </c>
      <c r="B6" s="81" t="s">
        <v>129</v>
      </c>
      <c r="C6" s="219" t="s">
        <v>205</v>
      </c>
      <c r="D6" s="81" t="s">
        <v>10</v>
      </c>
      <c r="E6" s="81" t="s">
        <v>11</v>
      </c>
      <c r="F6" s="81" t="s">
        <v>65</v>
      </c>
      <c r="G6" s="81" t="s">
        <v>132</v>
      </c>
      <c r="H6" s="90">
        <v>0</v>
      </c>
      <c r="I6" s="90">
        <v>2.9</v>
      </c>
      <c r="J6" s="81">
        <v>0</v>
      </c>
      <c r="K6" s="81">
        <v>0</v>
      </c>
      <c r="L6" s="90">
        <v>2.9</v>
      </c>
      <c r="M6" s="116" t="s">
        <v>328</v>
      </c>
      <c r="N6" s="81" t="s">
        <v>329</v>
      </c>
      <c r="O6" s="85"/>
    </row>
    <row r="7" spans="1:16" ht="65" x14ac:dyDescent="0.35">
      <c r="A7" s="81" t="s">
        <v>133</v>
      </c>
      <c r="B7" s="81" t="s">
        <v>129</v>
      </c>
      <c r="C7" s="219" t="s">
        <v>205</v>
      </c>
      <c r="D7" s="81" t="s">
        <v>10</v>
      </c>
      <c r="E7" s="81" t="s">
        <v>11</v>
      </c>
      <c r="F7" s="81" t="s">
        <v>65</v>
      </c>
      <c r="G7" s="81" t="s">
        <v>132</v>
      </c>
      <c r="H7" s="90">
        <v>0</v>
      </c>
      <c r="I7" s="90">
        <v>3</v>
      </c>
      <c r="J7" s="81">
        <v>0</v>
      </c>
      <c r="K7" s="81">
        <v>0</v>
      </c>
      <c r="L7" s="90">
        <v>3</v>
      </c>
      <c r="M7" s="109" t="s">
        <v>330</v>
      </c>
      <c r="N7" s="81" t="s">
        <v>331</v>
      </c>
      <c r="O7" s="85"/>
    </row>
    <row r="8" spans="1:16" ht="65" x14ac:dyDescent="0.35">
      <c r="A8" s="60" t="s">
        <v>134</v>
      </c>
      <c r="B8" s="60" t="s">
        <v>129</v>
      </c>
      <c r="C8" s="219" t="s">
        <v>205</v>
      </c>
      <c r="D8" s="60" t="s">
        <v>10</v>
      </c>
      <c r="E8" s="60" t="s">
        <v>11</v>
      </c>
      <c r="F8" s="60" t="s">
        <v>65</v>
      </c>
      <c r="G8" s="60" t="s">
        <v>135</v>
      </c>
      <c r="H8" s="97">
        <v>0</v>
      </c>
      <c r="I8" s="97">
        <v>2.6</v>
      </c>
      <c r="J8" s="60">
        <v>0</v>
      </c>
      <c r="K8" s="60">
        <v>0</v>
      </c>
      <c r="L8" s="97">
        <v>2.6</v>
      </c>
      <c r="M8" s="98" t="s">
        <v>332</v>
      </c>
      <c r="N8" s="60" t="s">
        <v>333</v>
      </c>
      <c r="O8" s="107"/>
    </row>
    <row r="9" spans="1:16" x14ac:dyDescent="0.35">
      <c r="A9" s="111"/>
      <c r="B9" s="111"/>
      <c r="C9" s="220"/>
      <c r="D9" s="111"/>
      <c r="E9" s="111"/>
      <c r="F9" s="111"/>
      <c r="G9" s="111"/>
      <c r="H9" s="115"/>
      <c r="I9" s="115"/>
      <c r="J9" s="62"/>
      <c r="K9" s="4"/>
      <c r="L9" s="4"/>
      <c r="M9" s="62"/>
      <c r="N9" s="71"/>
      <c r="O9" s="71"/>
    </row>
    <row r="11" spans="1:16" x14ac:dyDescent="0.35">
      <c r="K11" s="121" t="s">
        <v>324</v>
      </c>
      <c r="L11" s="121">
        <f>SUM(L5:L8)</f>
        <v>11.5</v>
      </c>
    </row>
    <row r="12" spans="1:16" x14ac:dyDescent="0.35">
      <c r="K12" s="122"/>
      <c r="L12" s="122"/>
    </row>
  </sheetData>
  <autoFilter ref="A4:M9"/>
  <mergeCells count="1">
    <mergeCell ref="A1:O2"/>
  </mergeCells>
  <hyperlinks>
    <hyperlink ref="M6" r:id="rId1"/>
    <hyperlink ref="M5" r:id="rId2"/>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'C:\TRILLIONS\FFS\FFS report\[EU FFS Report_Data collection complete final template July v1.xlsx]template'!#REF!</xm:f>
          </x14:formula1>
          <xm:sqref>F5:F9 D4:F4</xm:sqref>
        </x14:dataValidation>
        <x14:dataValidation type="list" allowBlank="1" showInputMessage="1" showErrorMessage="1">
          <x14:formula1>
            <xm:f>'C:\TRILLIONS\FFS\FFS report\[EU FFS Report_Data collection complete final template July v1.xlsx]template'!#REF!</xm:f>
          </x14:formula1>
          <xm:sqref>D5:E9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election sqref="A1:G1"/>
    </sheetView>
  </sheetViews>
  <sheetFormatPr defaultColWidth="9.1796875" defaultRowHeight="14.5" x14ac:dyDescent="0.35"/>
  <cols>
    <col min="1" max="1" width="28.453125" style="1" customWidth="1"/>
    <col min="2" max="3" width="14.453125" style="1" customWidth="1"/>
    <col min="4" max="5" width="9.1796875" style="1" customWidth="1"/>
    <col min="6" max="7" width="9.1796875" style="1"/>
    <col min="8" max="11" width="9.1796875" style="29"/>
    <col min="12" max="12" width="11.453125" style="29" customWidth="1"/>
    <col min="13" max="13" width="19.7265625" style="1" customWidth="1"/>
    <col min="14" max="16384" width="9.1796875" style="1"/>
  </cols>
  <sheetData>
    <row r="1" spans="1:14" ht="30.75" customHeight="1" x14ac:dyDescent="0.35">
      <c r="A1" s="240" t="s">
        <v>234</v>
      </c>
      <c r="B1" s="240"/>
      <c r="C1" s="240"/>
      <c r="D1" s="240"/>
      <c r="E1" s="240"/>
      <c r="F1" s="240"/>
      <c r="G1" s="240"/>
      <c r="H1" s="229"/>
      <c r="I1" s="229"/>
      <c r="J1" s="229"/>
      <c r="K1" s="229"/>
      <c r="L1" s="229"/>
      <c r="M1" s="229"/>
      <c r="N1" s="229"/>
    </row>
    <row r="3" spans="1:14" ht="111" customHeight="1" x14ac:dyDescent="0.35">
      <c r="A3" s="7" t="s">
        <v>0</v>
      </c>
      <c r="B3" s="8" t="s">
        <v>1</v>
      </c>
      <c r="C3" s="214" t="s">
        <v>2</v>
      </c>
      <c r="D3" s="8" t="s">
        <v>3</v>
      </c>
      <c r="E3" s="8" t="s">
        <v>4</v>
      </c>
      <c r="F3" s="8" t="s">
        <v>225</v>
      </c>
      <c r="G3" s="8" t="s">
        <v>5</v>
      </c>
      <c r="H3" s="8" t="s">
        <v>45</v>
      </c>
      <c r="I3" s="8" t="s">
        <v>6</v>
      </c>
      <c r="J3" s="8" t="s">
        <v>7</v>
      </c>
      <c r="K3" s="8" t="s">
        <v>231</v>
      </c>
      <c r="L3" s="9" t="s">
        <v>226</v>
      </c>
      <c r="M3" s="8" t="s">
        <v>227</v>
      </c>
      <c r="N3" s="7" t="s">
        <v>230</v>
      </c>
    </row>
    <row r="4" spans="1:14" ht="128.25" customHeight="1" x14ac:dyDescent="0.35">
      <c r="A4" s="14" t="s">
        <v>239</v>
      </c>
      <c r="B4" s="14" t="s">
        <v>8</v>
      </c>
      <c r="C4" s="14" t="s">
        <v>353</v>
      </c>
      <c r="D4" s="14" t="s">
        <v>10</v>
      </c>
      <c r="E4" s="14" t="s">
        <v>11</v>
      </c>
      <c r="F4" s="14" t="s">
        <v>12</v>
      </c>
      <c r="G4" s="15" t="s">
        <v>13</v>
      </c>
      <c r="H4" s="149">
        <v>500</v>
      </c>
      <c r="I4" s="149">
        <v>0</v>
      </c>
      <c r="J4" s="149">
        <v>0</v>
      </c>
      <c r="K4" s="16">
        <f>SUM(H4:J4)</f>
        <v>500</v>
      </c>
      <c r="L4" s="17">
        <f>SUM(H4:J4)/3</f>
        <v>166.66666666666666</v>
      </c>
      <c r="M4" s="18" t="s">
        <v>14</v>
      </c>
      <c r="N4" s="20"/>
    </row>
    <row r="5" spans="1:14" ht="263.5" x14ac:dyDescent="0.35">
      <c r="A5" s="12" t="s">
        <v>232</v>
      </c>
      <c r="B5" s="21" t="s">
        <v>8</v>
      </c>
      <c r="C5" s="14" t="s">
        <v>353</v>
      </c>
      <c r="D5" s="21" t="s">
        <v>10</v>
      </c>
      <c r="E5" s="21" t="s">
        <v>15</v>
      </c>
      <c r="F5" s="21" t="s">
        <v>16</v>
      </c>
      <c r="G5" s="22" t="s">
        <v>13</v>
      </c>
      <c r="H5" s="158">
        <v>200</v>
      </c>
      <c r="I5" s="149">
        <v>0</v>
      </c>
      <c r="J5" s="149">
        <v>0</v>
      </c>
      <c r="K5" s="16">
        <f t="shared" ref="K5:K33" si="0">SUM(H5:J5)</f>
        <v>200</v>
      </c>
      <c r="L5" s="17">
        <f t="shared" ref="L5:L15" si="1">SUM(H5:J5)/3</f>
        <v>66.666666666666671</v>
      </c>
      <c r="M5" s="18" t="s">
        <v>14</v>
      </c>
      <c r="N5" s="20"/>
    </row>
    <row r="6" spans="1:14" ht="88.5" x14ac:dyDescent="0.35">
      <c r="A6" s="12" t="s">
        <v>233</v>
      </c>
      <c r="B6" s="21" t="s">
        <v>8</v>
      </c>
      <c r="C6" s="14" t="s">
        <v>353</v>
      </c>
      <c r="D6" s="21" t="s">
        <v>10</v>
      </c>
      <c r="E6" s="21" t="s">
        <v>15</v>
      </c>
      <c r="F6" s="21" t="s">
        <v>16</v>
      </c>
      <c r="G6" s="10" t="s">
        <v>17</v>
      </c>
      <c r="H6" s="158">
        <v>50</v>
      </c>
      <c r="I6" s="149">
        <v>0</v>
      </c>
      <c r="J6" s="149">
        <v>0</v>
      </c>
      <c r="K6" s="16">
        <f t="shared" si="0"/>
        <v>50</v>
      </c>
      <c r="L6" s="17">
        <f t="shared" si="1"/>
        <v>16.666666666666668</v>
      </c>
      <c r="M6" s="18" t="s">
        <v>14</v>
      </c>
      <c r="N6" s="20"/>
    </row>
    <row r="7" spans="1:14" ht="65" x14ac:dyDescent="0.35">
      <c r="A7" s="12" t="s">
        <v>235</v>
      </c>
      <c r="B7" s="21" t="s">
        <v>8</v>
      </c>
      <c r="C7" s="14" t="s">
        <v>353</v>
      </c>
      <c r="D7" s="21" t="s">
        <v>18</v>
      </c>
      <c r="E7" s="21" t="s">
        <v>15</v>
      </c>
      <c r="F7" s="21" t="s">
        <v>19</v>
      </c>
      <c r="G7" s="22" t="s">
        <v>20</v>
      </c>
      <c r="H7" s="158">
        <v>80</v>
      </c>
      <c r="I7" s="149">
        <v>0</v>
      </c>
      <c r="J7" s="149">
        <v>0</v>
      </c>
      <c r="K7" s="16">
        <f t="shared" si="0"/>
        <v>80</v>
      </c>
      <c r="L7" s="17">
        <f t="shared" si="1"/>
        <v>26.666666666666668</v>
      </c>
      <c r="M7" s="18" t="s">
        <v>14</v>
      </c>
      <c r="N7" s="20"/>
    </row>
    <row r="8" spans="1:14" ht="78" x14ac:dyDescent="0.35">
      <c r="A8" s="21" t="s">
        <v>240</v>
      </c>
      <c r="B8" s="21" t="s">
        <v>8</v>
      </c>
      <c r="C8" s="14" t="s">
        <v>353</v>
      </c>
      <c r="D8" s="21" t="s">
        <v>10</v>
      </c>
      <c r="E8" s="21" t="s">
        <v>15</v>
      </c>
      <c r="F8" s="21" t="s">
        <v>16</v>
      </c>
      <c r="G8" s="22" t="s">
        <v>21</v>
      </c>
      <c r="H8" s="158">
        <v>201.2</v>
      </c>
      <c r="I8" s="149">
        <v>0</v>
      </c>
      <c r="J8" s="149">
        <v>0</v>
      </c>
      <c r="K8" s="16">
        <f t="shared" si="0"/>
        <v>201.2</v>
      </c>
      <c r="L8" s="17">
        <f t="shared" si="1"/>
        <v>67.066666666666663</v>
      </c>
      <c r="M8" s="18" t="s">
        <v>14</v>
      </c>
      <c r="N8" s="20"/>
    </row>
    <row r="9" spans="1:14" ht="65" x14ac:dyDescent="0.35">
      <c r="A9" s="21" t="s">
        <v>241</v>
      </c>
      <c r="B9" s="21" t="s">
        <v>8</v>
      </c>
      <c r="C9" s="14" t="s">
        <v>353</v>
      </c>
      <c r="D9" s="21" t="s">
        <v>10</v>
      </c>
      <c r="E9" s="21" t="s">
        <v>15</v>
      </c>
      <c r="F9" s="21" t="s">
        <v>16</v>
      </c>
      <c r="G9" s="22" t="s">
        <v>22</v>
      </c>
      <c r="H9" s="158">
        <v>100</v>
      </c>
      <c r="I9" s="149">
        <v>0</v>
      </c>
      <c r="J9" s="149">
        <v>0</v>
      </c>
      <c r="K9" s="16">
        <f t="shared" si="0"/>
        <v>100</v>
      </c>
      <c r="L9" s="17">
        <f t="shared" si="1"/>
        <v>33.333333333333336</v>
      </c>
      <c r="M9" s="18" t="s">
        <v>14</v>
      </c>
      <c r="N9" s="20"/>
    </row>
    <row r="10" spans="1:14" ht="65" x14ac:dyDescent="0.35">
      <c r="A10" s="21" t="s">
        <v>242</v>
      </c>
      <c r="B10" s="21" t="s">
        <v>8</v>
      </c>
      <c r="C10" s="14" t="s">
        <v>353</v>
      </c>
      <c r="D10" s="21" t="s">
        <v>10</v>
      </c>
      <c r="E10" s="21" t="s">
        <v>15</v>
      </c>
      <c r="F10" s="21" t="s">
        <v>16</v>
      </c>
      <c r="G10" s="22" t="s">
        <v>21</v>
      </c>
      <c r="H10" s="158">
        <v>128.69999999999999</v>
      </c>
      <c r="I10" s="149">
        <v>0</v>
      </c>
      <c r="J10" s="149">
        <v>0</v>
      </c>
      <c r="K10" s="16">
        <f t="shared" si="0"/>
        <v>128.69999999999999</v>
      </c>
      <c r="L10" s="17">
        <f t="shared" si="1"/>
        <v>42.9</v>
      </c>
      <c r="M10" s="18" t="s">
        <v>14</v>
      </c>
      <c r="N10" s="20"/>
    </row>
    <row r="11" spans="1:14" ht="65" x14ac:dyDescent="0.35">
      <c r="A11" s="21" t="s">
        <v>242</v>
      </c>
      <c r="B11" s="21" t="s">
        <v>8</v>
      </c>
      <c r="C11" s="14" t="s">
        <v>353</v>
      </c>
      <c r="D11" s="21" t="s">
        <v>10</v>
      </c>
      <c r="E11" s="21" t="s">
        <v>15</v>
      </c>
      <c r="F11" s="21" t="s">
        <v>16</v>
      </c>
      <c r="G11" s="22" t="s">
        <v>21</v>
      </c>
      <c r="H11" s="158">
        <v>386</v>
      </c>
      <c r="I11" s="149">
        <v>0</v>
      </c>
      <c r="J11" s="149">
        <v>0</v>
      </c>
      <c r="K11" s="16">
        <f t="shared" si="0"/>
        <v>386</v>
      </c>
      <c r="L11" s="17">
        <f t="shared" si="1"/>
        <v>128.66666666666666</v>
      </c>
      <c r="M11" s="18" t="s">
        <v>14</v>
      </c>
      <c r="N11" s="20"/>
    </row>
    <row r="12" spans="1:14" ht="65" x14ac:dyDescent="0.35">
      <c r="A12" s="21" t="s">
        <v>243</v>
      </c>
      <c r="B12" s="21" t="s">
        <v>8</v>
      </c>
      <c r="C12" s="215" t="s">
        <v>353</v>
      </c>
      <c r="D12" s="21" t="s">
        <v>10</v>
      </c>
      <c r="E12" s="21" t="s">
        <v>15</v>
      </c>
      <c r="F12" s="21" t="s">
        <v>16</v>
      </c>
      <c r="G12" s="22" t="s">
        <v>23</v>
      </c>
      <c r="H12" s="153">
        <v>38.299999999999997</v>
      </c>
      <c r="I12" s="149">
        <v>0</v>
      </c>
      <c r="J12" s="149">
        <v>0</v>
      </c>
      <c r="K12" s="16">
        <f t="shared" si="0"/>
        <v>38.299999999999997</v>
      </c>
      <c r="L12" s="17">
        <f t="shared" si="1"/>
        <v>12.766666666666666</v>
      </c>
      <c r="M12" s="18" t="s">
        <v>14</v>
      </c>
      <c r="N12" s="20"/>
    </row>
    <row r="13" spans="1:14" ht="88" x14ac:dyDescent="0.35">
      <c r="A13" s="12" t="s">
        <v>236</v>
      </c>
      <c r="B13" s="21" t="s">
        <v>8</v>
      </c>
      <c r="C13" s="215" t="s">
        <v>353</v>
      </c>
      <c r="D13" s="21" t="s">
        <v>10</v>
      </c>
      <c r="E13" s="21" t="s">
        <v>15</v>
      </c>
      <c r="F13" s="21" t="s">
        <v>24</v>
      </c>
      <c r="G13" s="22" t="s">
        <v>25</v>
      </c>
      <c r="H13" s="153">
        <v>200</v>
      </c>
      <c r="I13" s="149">
        <v>0</v>
      </c>
      <c r="J13" s="149">
        <v>0</v>
      </c>
      <c r="K13" s="16">
        <f t="shared" si="0"/>
        <v>200</v>
      </c>
      <c r="L13" s="17">
        <f t="shared" si="1"/>
        <v>66.666666666666671</v>
      </c>
      <c r="M13" s="18" t="s">
        <v>14</v>
      </c>
      <c r="N13" s="20"/>
    </row>
    <row r="14" spans="1:14" ht="65" x14ac:dyDescent="0.35">
      <c r="A14" s="23" t="s">
        <v>26</v>
      </c>
      <c r="B14" s="21" t="s">
        <v>8</v>
      </c>
      <c r="C14" s="215" t="s">
        <v>353</v>
      </c>
      <c r="D14" s="21" t="s">
        <v>10</v>
      </c>
      <c r="E14" s="21" t="s">
        <v>15</v>
      </c>
      <c r="F14" s="21" t="s">
        <v>16</v>
      </c>
      <c r="G14" s="22" t="s">
        <v>27</v>
      </c>
      <c r="H14" s="153">
        <v>99</v>
      </c>
      <c r="I14" s="149">
        <v>0</v>
      </c>
      <c r="J14" s="149">
        <v>0</v>
      </c>
      <c r="K14" s="16">
        <f t="shared" si="0"/>
        <v>99</v>
      </c>
      <c r="L14" s="17">
        <f t="shared" si="1"/>
        <v>33</v>
      </c>
      <c r="M14" s="18" t="s">
        <v>14</v>
      </c>
      <c r="N14" s="20"/>
    </row>
    <row r="15" spans="1:14" ht="65" x14ac:dyDescent="0.35">
      <c r="A15" s="12" t="s">
        <v>237</v>
      </c>
      <c r="B15" s="21" t="s">
        <v>8</v>
      </c>
      <c r="C15" s="215" t="s">
        <v>353</v>
      </c>
      <c r="D15" s="21" t="s">
        <v>28</v>
      </c>
      <c r="E15" s="21" t="s">
        <v>15</v>
      </c>
      <c r="F15" s="21" t="s">
        <v>29</v>
      </c>
      <c r="G15" s="22" t="s">
        <v>30</v>
      </c>
      <c r="H15" s="153">
        <v>32</v>
      </c>
      <c r="I15" s="149">
        <v>0</v>
      </c>
      <c r="J15" s="149">
        <v>0</v>
      </c>
      <c r="K15" s="16">
        <f t="shared" si="0"/>
        <v>32</v>
      </c>
      <c r="L15" s="17">
        <f t="shared" si="1"/>
        <v>10.666666666666666</v>
      </c>
      <c r="M15" s="18" t="s">
        <v>14</v>
      </c>
      <c r="N15" s="20"/>
    </row>
    <row r="16" spans="1:14" ht="65" x14ac:dyDescent="0.35">
      <c r="A16" s="23" t="s">
        <v>31</v>
      </c>
      <c r="B16" s="21" t="s">
        <v>8</v>
      </c>
      <c r="C16" s="215" t="s">
        <v>353</v>
      </c>
      <c r="D16" s="21" t="s">
        <v>10</v>
      </c>
      <c r="E16" s="21" t="s">
        <v>15</v>
      </c>
      <c r="F16" s="21" t="s">
        <v>16</v>
      </c>
      <c r="G16" s="22" t="s">
        <v>20</v>
      </c>
      <c r="H16" s="153">
        <v>40</v>
      </c>
      <c r="I16" s="149">
        <v>0</v>
      </c>
      <c r="J16" s="149">
        <v>0</v>
      </c>
      <c r="K16" s="16">
        <f t="shared" si="0"/>
        <v>40</v>
      </c>
      <c r="L16" s="17">
        <f t="shared" ref="L16:L21" si="2">SUM(H16:J16)/3</f>
        <v>13.333333333333334</v>
      </c>
      <c r="M16" s="18" t="s">
        <v>14</v>
      </c>
      <c r="N16" s="20"/>
    </row>
    <row r="17" spans="1:14" ht="65" x14ac:dyDescent="0.35">
      <c r="A17" s="14" t="s">
        <v>244</v>
      </c>
      <c r="B17" s="14" t="s">
        <v>8</v>
      </c>
      <c r="C17" s="215" t="s">
        <v>353</v>
      </c>
      <c r="D17" s="14" t="s">
        <v>10</v>
      </c>
      <c r="E17" s="14" t="s">
        <v>11</v>
      </c>
      <c r="F17" s="14" t="s">
        <v>12</v>
      </c>
      <c r="G17" s="15" t="s">
        <v>13</v>
      </c>
      <c r="H17" s="153">
        <v>400</v>
      </c>
      <c r="I17" s="149">
        <v>0</v>
      </c>
      <c r="J17" s="149">
        <v>0</v>
      </c>
      <c r="K17" s="16">
        <f t="shared" si="0"/>
        <v>400</v>
      </c>
      <c r="L17" s="16">
        <f t="shared" si="2"/>
        <v>133.33333333333334</v>
      </c>
      <c r="M17" s="24" t="s">
        <v>14</v>
      </c>
      <c r="N17" s="20"/>
    </row>
    <row r="18" spans="1:14" ht="130" x14ac:dyDescent="0.35">
      <c r="A18" s="21" t="s">
        <v>245</v>
      </c>
      <c r="B18" s="21" t="s">
        <v>8</v>
      </c>
      <c r="C18" s="215" t="s">
        <v>353</v>
      </c>
      <c r="D18" s="21" t="s">
        <v>10</v>
      </c>
      <c r="E18" s="21" t="s">
        <v>15</v>
      </c>
      <c r="F18" s="21" t="s">
        <v>16</v>
      </c>
      <c r="G18" s="22" t="s">
        <v>32</v>
      </c>
      <c r="H18" s="153">
        <v>0</v>
      </c>
      <c r="I18" s="158">
        <v>600</v>
      </c>
      <c r="J18" s="149">
        <v>0</v>
      </c>
      <c r="K18" s="16">
        <f t="shared" si="0"/>
        <v>600</v>
      </c>
      <c r="L18" s="17">
        <f t="shared" si="2"/>
        <v>200</v>
      </c>
      <c r="M18" s="18" t="s">
        <v>14</v>
      </c>
      <c r="N18" s="20"/>
    </row>
    <row r="19" spans="1:14" ht="91" x14ac:dyDescent="0.35">
      <c r="A19" s="21" t="s">
        <v>246</v>
      </c>
      <c r="B19" s="21" t="s">
        <v>8</v>
      </c>
      <c r="C19" s="215" t="s">
        <v>353</v>
      </c>
      <c r="D19" s="21" t="s">
        <v>10</v>
      </c>
      <c r="E19" s="21" t="s">
        <v>15</v>
      </c>
      <c r="F19" s="21" t="s">
        <v>16</v>
      </c>
      <c r="G19" s="22" t="s">
        <v>33</v>
      </c>
      <c r="H19" s="153">
        <v>0</v>
      </c>
      <c r="I19" s="158">
        <v>28</v>
      </c>
      <c r="J19" s="149">
        <v>0</v>
      </c>
      <c r="K19" s="16">
        <f t="shared" si="0"/>
        <v>28</v>
      </c>
      <c r="L19" s="17">
        <f t="shared" si="2"/>
        <v>9.3333333333333339</v>
      </c>
      <c r="M19" s="18" t="s">
        <v>14</v>
      </c>
      <c r="N19" s="20"/>
    </row>
    <row r="20" spans="1:14" ht="234" x14ac:dyDescent="0.35">
      <c r="A20" s="21" t="s">
        <v>247</v>
      </c>
      <c r="B20" s="21" t="s">
        <v>8</v>
      </c>
      <c r="C20" s="215" t="s">
        <v>353</v>
      </c>
      <c r="D20" s="21" t="s">
        <v>10</v>
      </c>
      <c r="E20" s="21" t="s">
        <v>15</v>
      </c>
      <c r="F20" s="21" t="s">
        <v>16</v>
      </c>
      <c r="G20" s="22" t="s">
        <v>13</v>
      </c>
      <c r="H20" s="153">
        <v>0</v>
      </c>
      <c r="I20" s="158">
        <v>373</v>
      </c>
      <c r="J20" s="149">
        <v>0</v>
      </c>
      <c r="K20" s="16">
        <f t="shared" si="0"/>
        <v>373</v>
      </c>
      <c r="L20" s="17">
        <f t="shared" si="2"/>
        <v>124.33333333333333</v>
      </c>
      <c r="M20" s="18" t="s">
        <v>14</v>
      </c>
      <c r="N20" s="20"/>
    </row>
    <row r="21" spans="1:14" ht="195" x14ac:dyDescent="0.35">
      <c r="A21" s="21" t="s">
        <v>248</v>
      </c>
      <c r="B21" s="21" t="s">
        <v>8</v>
      </c>
      <c r="C21" s="215" t="s">
        <v>353</v>
      </c>
      <c r="D21" s="139" t="s">
        <v>95</v>
      </c>
      <c r="E21" s="21" t="s">
        <v>15</v>
      </c>
      <c r="F21" s="21" t="s">
        <v>29</v>
      </c>
      <c r="G21" s="22" t="s">
        <v>25</v>
      </c>
      <c r="H21" s="153">
        <v>0</v>
      </c>
      <c r="I21" s="158">
        <v>38.4</v>
      </c>
      <c r="J21" s="149">
        <v>0</v>
      </c>
      <c r="K21" s="16">
        <f t="shared" si="0"/>
        <v>38.4</v>
      </c>
      <c r="L21" s="17">
        <f t="shared" si="2"/>
        <v>12.799999999999999</v>
      </c>
      <c r="M21" s="18" t="s">
        <v>14</v>
      </c>
      <c r="N21" s="20"/>
    </row>
    <row r="22" spans="1:14" ht="65" x14ac:dyDescent="0.35">
      <c r="A22" s="22" t="s">
        <v>31</v>
      </c>
      <c r="B22" s="21" t="s">
        <v>8</v>
      </c>
      <c r="C22" s="215" t="s">
        <v>353</v>
      </c>
      <c r="D22" s="21" t="s">
        <v>10</v>
      </c>
      <c r="E22" s="21" t="s">
        <v>15</v>
      </c>
      <c r="F22" s="21" t="s">
        <v>16</v>
      </c>
      <c r="G22" s="22" t="s">
        <v>20</v>
      </c>
      <c r="H22" s="153">
        <v>0</v>
      </c>
      <c r="I22" s="158">
        <v>40</v>
      </c>
      <c r="J22" s="149">
        <v>0</v>
      </c>
      <c r="K22" s="16">
        <f t="shared" si="0"/>
        <v>40</v>
      </c>
      <c r="L22" s="17">
        <f t="shared" ref="L22:L33" si="3">SUM(H22:J22)/3</f>
        <v>13.333333333333334</v>
      </c>
      <c r="M22" s="18" t="s">
        <v>14</v>
      </c>
      <c r="N22" s="20"/>
    </row>
    <row r="23" spans="1:14" ht="143" x14ac:dyDescent="0.35">
      <c r="A23" s="21" t="s">
        <v>249</v>
      </c>
      <c r="B23" s="21" t="s">
        <v>8</v>
      </c>
      <c r="C23" s="215" t="s">
        <v>353</v>
      </c>
      <c r="D23" s="21" t="s">
        <v>18</v>
      </c>
      <c r="E23" s="21" t="s">
        <v>15</v>
      </c>
      <c r="F23" s="21" t="s">
        <v>29</v>
      </c>
      <c r="G23" s="22" t="s">
        <v>20</v>
      </c>
      <c r="H23" s="153">
        <v>0</v>
      </c>
      <c r="I23" s="158">
        <v>110</v>
      </c>
      <c r="J23" s="149">
        <v>0</v>
      </c>
      <c r="K23" s="16">
        <f t="shared" si="0"/>
        <v>110</v>
      </c>
      <c r="L23" s="17">
        <f t="shared" si="3"/>
        <v>36.666666666666664</v>
      </c>
      <c r="M23" s="18" t="s">
        <v>14</v>
      </c>
      <c r="N23" s="20"/>
    </row>
    <row r="24" spans="1:14" ht="65" x14ac:dyDescent="0.35">
      <c r="A24" s="21" t="s">
        <v>250</v>
      </c>
      <c r="B24" s="21" t="s">
        <v>8</v>
      </c>
      <c r="C24" s="215" t="s">
        <v>353</v>
      </c>
      <c r="D24" s="21" t="s">
        <v>10</v>
      </c>
      <c r="E24" s="21" t="s">
        <v>15</v>
      </c>
      <c r="F24" s="21" t="s">
        <v>29</v>
      </c>
      <c r="G24" s="22" t="s">
        <v>27</v>
      </c>
      <c r="H24" s="153">
        <v>0</v>
      </c>
      <c r="I24" s="158">
        <v>114.2</v>
      </c>
      <c r="J24" s="149">
        <v>0</v>
      </c>
      <c r="K24" s="16">
        <f t="shared" si="0"/>
        <v>114.2</v>
      </c>
      <c r="L24" s="17">
        <f t="shared" si="3"/>
        <v>38.06666666666667</v>
      </c>
      <c r="M24" s="18" t="s">
        <v>14</v>
      </c>
      <c r="N24" s="20"/>
    </row>
    <row r="25" spans="1:14" ht="104" x14ac:dyDescent="0.35">
      <c r="A25" s="21" t="s">
        <v>251</v>
      </c>
      <c r="B25" s="21" t="s">
        <v>8</v>
      </c>
      <c r="C25" s="215" t="s">
        <v>353</v>
      </c>
      <c r="D25" s="21" t="s">
        <v>10</v>
      </c>
      <c r="E25" s="21" t="s">
        <v>15</v>
      </c>
      <c r="F25" s="21" t="s">
        <v>16</v>
      </c>
      <c r="G25" s="22" t="s">
        <v>13</v>
      </c>
      <c r="H25" s="153">
        <v>0</v>
      </c>
      <c r="I25" s="158">
        <v>124</v>
      </c>
      <c r="J25" s="149">
        <v>0</v>
      </c>
      <c r="K25" s="16">
        <f t="shared" si="0"/>
        <v>124</v>
      </c>
      <c r="L25" s="17">
        <f t="shared" si="3"/>
        <v>41.333333333333336</v>
      </c>
      <c r="M25" s="18" t="s">
        <v>14</v>
      </c>
      <c r="N25" s="20"/>
    </row>
    <row r="26" spans="1:14" ht="65" x14ac:dyDescent="0.35">
      <c r="A26" s="21" t="s">
        <v>252</v>
      </c>
      <c r="B26" s="21" t="s">
        <v>8</v>
      </c>
      <c r="C26" s="215" t="s">
        <v>353</v>
      </c>
      <c r="D26" s="21" t="s">
        <v>10</v>
      </c>
      <c r="E26" s="21" t="s">
        <v>15</v>
      </c>
      <c r="F26" s="21" t="s">
        <v>16</v>
      </c>
      <c r="G26" s="22" t="s">
        <v>13</v>
      </c>
      <c r="H26" s="153">
        <v>0</v>
      </c>
      <c r="I26" s="158">
        <v>129</v>
      </c>
      <c r="J26" s="149">
        <v>0</v>
      </c>
      <c r="K26" s="16">
        <f t="shared" si="0"/>
        <v>129</v>
      </c>
      <c r="L26" s="17">
        <f t="shared" si="3"/>
        <v>43</v>
      </c>
      <c r="M26" s="18" t="s">
        <v>14</v>
      </c>
      <c r="N26" s="20"/>
    </row>
    <row r="27" spans="1:14" ht="117" x14ac:dyDescent="0.35">
      <c r="A27" s="21" t="s">
        <v>253</v>
      </c>
      <c r="B27" s="21" t="s">
        <v>8</v>
      </c>
      <c r="C27" s="215" t="s">
        <v>353</v>
      </c>
      <c r="D27" s="21" t="s">
        <v>10</v>
      </c>
      <c r="E27" s="21" t="s">
        <v>15</v>
      </c>
      <c r="F27" s="21" t="s">
        <v>16</v>
      </c>
      <c r="G27" s="22" t="s">
        <v>13</v>
      </c>
      <c r="H27" s="153">
        <v>0</v>
      </c>
      <c r="I27" s="158">
        <v>200</v>
      </c>
      <c r="J27" s="149">
        <v>0</v>
      </c>
      <c r="K27" s="16">
        <f t="shared" si="0"/>
        <v>200</v>
      </c>
      <c r="L27" s="17">
        <f t="shared" si="3"/>
        <v>66.666666666666671</v>
      </c>
      <c r="M27" s="18" t="s">
        <v>14</v>
      </c>
      <c r="N27" s="20"/>
    </row>
    <row r="28" spans="1:14" ht="156" x14ac:dyDescent="0.35">
      <c r="A28" s="21" t="s">
        <v>254</v>
      </c>
      <c r="B28" s="21" t="s">
        <v>8</v>
      </c>
      <c r="C28" s="215" t="s">
        <v>353</v>
      </c>
      <c r="D28" s="21" t="s">
        <v>10</v>
      </c>
      <c r="E28" s="21" t="s">
        <v>15</v>
      </c>
      <c r="F28" s="21" t="s">
        <v>16</v>
      </c>
      <c r="G28" s="21" t="s">
        <v>21</v>
      </c>
      <c r="H28" s="153">
        <v>0</v>
      </c>
      <c r="I28" s="158">
        <v>202.7</v>
      </c>
      <c r="J28" s="149">
        <v>0</v>
      </c>
      <c r="K28" s="16">
        <f t="shared" si="0"/>
        <v>202.7</v>
      </c>
      <c r="L28" s="17">
        <f t="shared" si="3"/>
        <v>67.566666666666663</v>
      </c>
      <c r="M28" s="18" t="s">
        <v>14</v>
      </c>
      <c r="N28" s="20"/>
    </row>
    <row r="29" spans="1:14" ht="65" x14ac:dyDescent="0.35">
      <c r="A29" s="14" t="s">
        <v>244</v>
      </c>
      <c r="B29" s="14" t="s">
        <v>8</v>
      </c>
      <c r="C29" s="215" t="s">
        <v>353</v>
      </c>
      <c r="D29" s="14" t="s">
        <v>10</v>
      </c>
      <c r="E29" s="14" t="s">
        <v>11</v>
      </c>
      <c r="F29" s="14" t="s">
        <v>12</v>
      </c>
      <c r="G29" s="15" t="s">
        <v>13</v>
      </c>
      <c r="H29" s="153">
        <v>0</v>
      </c>
      <c r="I29" s="158">
        <v>200</v>
      </c>
      <c r="J29" s="149">
        <v>0</v>
      </c>
      <c r="K29" s="16">
        <f t="shared" si="0"/>
        <v>200</v>
      </c>
      <c r="L29" s="16">
        <f t="shared" si="3"/>
        <v>66.666666666666671</v>
      </c>
      <c r="M29" s="24" t="s">
        <v>14</v>
      </c>
      <c r="N29" s="20"/>
    </row>
    <row r="30" spans="1:14" ht="63.75" customHeight="1" x14ac:dyDescent="0.35">
      <c r="A30" s="23" t="s">
        <v>35</v>
      </c>
      <c r="B30" s="21" t="s">
        <v>8</v>
      </c>
      <c r="C30" s="215" t="s">
        <v>353</v>
      </c>
      <c r="D30" s="21" t="s">
        <v>10</v>
      </c>
      <c r="E30" s="21" t="s">
        <v>15</v>
      </c>
      <c r="F30" s="21" t="s">
        <v>16</v>
      </c>
      <c r="G30" s="22" t="s">
        <v>36</v>
      </c>
      <c r="H30" s="153">
        <v>0</v>
      </c>
      <c r="I30" s="149">
        <v>0</v>
      </c>
      <c r="J30" s="158">
        <v>30</v>
      </c>
      <c r="K30" s="16">
        <f t="shared" si="0"/>
        <v>30</v>
      </c>
      <c r="L30" s="17">
        <f t="shared" si="3"/>
        <v>10</v>
      </c>
      <c r="M30" s="18" t="s">
        <v>14</v>
      </c>
      <c r="N30" s="20"/>
    </row>
    <row r="31" spans="1:14" ht="76.5" customHeight="1" x14ac:dyDescent="0.35">
      <c r="A31" s="21" t="s">
        <v>255</v>
      </c>
      <c r="B31" s="21" t="s">
        <v>8</v>
      </c>
      <c r="C31" s="215" t="s">
        <v>353</v>
      </c>
      <c r="D31" s="21" t="s">
        <v>37</v>
      </c>
      <c r="E31" s="21" t="s">
        <v>15</v>
      </c>
      <c r="F31" s="21" t="s">
        <v>19</v>
      </c>
      <c r="G31" s="22" t="s">
        <v>38</v>
      </c>
      <c r="H31" s="153">
        <v>0</v>
      </c>
      <c r="I31" s="149">
        <v>0</v>
      </c>
      <c r="J31" s="158">
        <v>175</v>
      </c>
      <c r="K31" s="16">
        <f t="shared" si="0"/>
        <v>175</v>
      </c>
      <c r="L31" s="17">
        <f t="shared" si="3"/>
        <v>58.333333333333336</v>
      </c>
      <c r="M31" s="18" t="s">
        <v>14</v>
      </c>
      <c r="N31" s="20"/>
    </row>
    <row r="32" spans="1:14" ht="204" customHeight="1" x14ac:dyDescent="0.35">
      <c r="A32" s="21" t="s">
        <v>256</v>
      </c>
      <c r="B32" s="21" t="s">
        <v>8</v>
      </c>
      <c r="C32" s="215" t="s">
        <v>353</v>
      </c>
      <c r="D32" s="21" t="s">
        <v>10</v>
      </c>
      <c r="E32" s="21" t="s">
        <v>15</v>
      </c>
      <c r="F32" s="21" t="s">
        <v>16</v>
      </c>
      <c r="G32" s="22" t="s">
        <v>32</v>
      </c>
      <c r="H32" s="153">
        <v>0</v>
      </c>
      <c r="I32" s="149">
        <v>0</v>
      </c>
      <c r="J32" s="158">
        <v>300</v>
      </c>
      <c r="K32" s="16">
        <f t="shared" si="0"/>
        <v>300</v>
      </c>
      <c r="L32" s="17">
        <f t="shared" si="3"/>
        <v>100</v>
      </c>
      <c r="M32" s="18" t="s">
        <v>14</v>
      </c>
      <c r="N32" s="20"/>
    </row>
    <row r="33" spans="1:14" ht="191.25" customHeight="1" x14ac:dyDescent="0.35">
      <c r="A33" s="21" t="s">
        <v>257</v>
      </c>
      <c r="B33" s="21" t="s">
        <v>8</v>
      </c>
      <c r="C33" s="215" t="s">
        <v>353</v>
      </c>
      <c r="D33" s="21" t="s">
        <v>10</v>
      </c>
      <c r="E33" s="21" t="s">
        <v>15</v>
      </c>
      <c r="F33" s="21" t="s">
        <v>16</v>
      </c>
      <c r="G33" s="21" t="s">
        <v>21</v>
      </c>
      <c r="H33" s="153">
        <v>0</v>
      </c>
      <c r="I33" s="149">
        <v>0</v>
      </c>
      <c r="J33" s="158">
        <v>174.2</v>
      </c>
      <c r="K33" s="16">
        <f t="shared" si="0"/>
        <v>174.2</v>
      </c>
      <c r="L33" s="17">
        <f t="shared" si="3"/>
        <v>58.066666666666663</v>
      </c>
      <c r="M33" s="18" t="s">
        <v>14</v>
      </c>
      <c r="N33" s="20"/>
    </row>
    <row r="34" spans="1:14" x14ac:dyDescent="0.35">
      <c r="A34" s="25"/>
      <c r="B34" s="25"/>
      <c r="C34" s="25"/>
      <c r="D34" s="25"/>
      <c r="E34" s="25"/>
      <c r="F34" s="25"/>
      <c r="G34" s="25"/>
      <c r="H34" s="26"/>
      <c r="I34" s="26"/>
      <c r="J34" s="26"/>
      <c r="K34" s="27"/>
      <c r="L34" s="28"/>
      <c r="M34" s="25"/>
      <c r="N34" s="29"/>
    </row>
    <row r="35" spans="1:14" x14ac:dyDescent="0.3">
      <c r="A35" s="29"/>
      <c r="B35" s="29"/>
      <c r="C35" s="29"/>
      <c r="D35" s="29"/>
      <c r="E35" s="29"/>
      <c r="F35" s="29"/>
      <c r="G35" s="29"/>
      <c r="J35" s="11" t="s">
        <v>210</v>
      </c>
      <c r="K35" s="32">
        <f>SUBTOTAL(9,K4:K34)</f>
        <v>5293.6999999999989</v>
      </c>
      <c r="L35" s="32">
        <f>SUBTOTAL(9,L4:L34)</f>
        <v>1764.5666666666662</v>
      </c>
      <c r="M35" s="29"/>
      <c r="N35" s="29"/>
    </row>
  </sheetData>
  <autoFilter ref="A3:M34"/>
  <mergeCells count="1">
    <mergeCell ref="A1:G1"/>
  </mergeCells>
  <hyperlinks>
    <hyperlink ref="M5:M14" r:id="rId1" display="http://www.eib.org/projects/loan/list/index.htm?from=2014&amp;region=&amp;sector=1000&amp;to=2016&amp;country="/>
    <hyperlink ref="M4" r:id="rId2"/>
    <hyperlink ref="M15:M33" r:id="rId3" display="http://www.eib.org/projects/loan/list/index.htm?from=2014&amp;region=&amp;sector=1000&amp;to=2016&amp;country="/>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'C:\TRILLIONS\FFS\FFS report\[EU FFS Report_Data collection complete final template July v1.xlsx]template'!#REF!</xm:f>
          </x14:formula1>
          <xm:sqref>E3:E34 D3:D20 D22:D34</xm:sqref>
        </x14:dataValidation>
        <x14:dataValidation type="list" allowBlank="1" showInputMessage="1" showErrorMessage="1">
          <x14:formula1>
            <xm:f>'C:\TRILLIONS\FFS\FFS report\[EU FFS Report_Data collection complete final template July v1.xlsx]template'!#REF!</xm:f>
          </x14:formula1>
          <xm:sqref>F3:F34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workbookViewId="0">
      <selection sqref="A1:N2"/>
    </sheetView>
  </sheetViews>
  <sheetFormatPr defaultColWidth="9.1796875" defaultRowHeight="14.5" x14ac:dyDescent="0.35"/>
  <cols>
    <col min="1" max="1" width="26.7265625" style="1" customWidth="1"/>
    <col min="2" max="7" width="9.1796875" style="1"/>
    <col min="8" max="11" width="9.1796875" style="29"/>
    <col min="12" max="12" width="10.26953125" style="29" customWidth="1"/>
    <col min="13" max="13" width="22.453125" style="1" customWidth="1"/>
    <col min="14" max="16384" width="9.1796875" style="1"/>
  </cols>
  <sheetData>
    <row r="1" spans="1:14" ht="14.5" customHeight="1" x14ac:dyDescent="0.35">
      <c r="A1" s="240" t="s">
        <v>238</v>
      </c>
      <c r="B1" s="240"/>
      <c r="C1" s="240"/>
      <c r="D1" s="240"/>
      <c r="E1" s="240"/>
      <c r="F1" s="240"/>
      <c r="G1" s="240"/>
      <c r="H1" s="240"/>
      <c r="I1" s="240"/>
      <c r="J1" s="240"/>
      <c r="K1" s="240"/>
      <c r="L1" s="240"/>
      <c r="M1" s="240"/>
      <c r="N1" s="240"/>
    </row>
    <row r="2" spans="1:14" x14ac:dyDescent="0.35">
      <c r="A2" s="240"/>
      <c r="B2" s="240"/>
      <c r="C2" s="240"/>
      <c r="D2" s="240"/>
      <c r="E2" s="240"/>
      <c r="F2" s="240"/>
      <c r="G2" s="240"/>
      <c r="H2" s="240"/>
      <c r="I2" s="240"/>
      <c r="J2" s="240"/>
      <c r="K2" s="240"/>
      <c r="L2" s="240"/>
      <c r="M2" s="240"/>
      <c r="N2" s="240"/>
    </row>
    <row r="4" spans="1:14" ht="91" x14ac:dyDescent="0.35">
      <c r="A4" s="7" t="s">
        <v>0</v>
      </c>
      <c r="B4" s="8" t="s">
        <v>1</v>
      </c>
      <c r="C4" s="8" t="s">
        <v>2</v>
      </c>
      <c r="D4" s="8" t="s">
        <v>3</v>
      </c>
      <c r="E4" s="8" t="s">
        <v>4</v>
      </c>
      <c r="F4" s="8" t="s">
        <v>225</v>
      </c>
      <c r="G4" s="8" t="s">
        <v>5</v>
      </c>
      <c r="H4" s="8" t="s">
        <v>45</v>
      </c>
      <c r="I4" s="8" t="s">
        <v>6</v>
      </c>
      <c r="J4" s="8" t="s">
        <v>7</v>
      </c>
      <c r="K4" s="8" t="s">
        <v>231</v>
      </c>
      <c r="L4" s="9" t="s">
        <v>226</v>
      </c>
      <c r="M4" s="8" t="s">
        <v>227</v>
      </c>
      <c r="N4" s="7" t="s">
        <v>230</v>
      </c>
    </row>
    <row r="5" spans="1:14" ht="130" x14ac:dyDescent="0.35">
      <c r="A5" s="19" t="s">
        <v>258</v>
      </c>
      <c r="B5" s="21" t="s">
        <v>8</v>
      </c>
      <c r="C5" s="19" t="s">
        <v>9</v>
      </c>
      <c r="D5" s="19" t="s">
        <v>10</v>
      </c>
      <c r="E5" s="19" t="s">
        <v>15</v>
      </c>
      <c r="F5" s="21" t="s">
        <v>16</v>
      </c>
      <c r="G5" s="20" t="s">
        <v>39</v>
      </c>
      <c r="H5" s="19">
        <v>150</v>
      </c>
      <c r="I5" s="19">
        <v>0</v>
      </c>
      <c r="J5" s="19">
        <v>0</v>
      </c>
      <c r="K5" s="19">
        <f>SUM(H5:J5)</f>
        <v>150</v>
      </c>
      <c r="L5" s="17">
        <f>SUM(H5:J5)/3</f>
        <v>50</v>
      </c>
      <c r="M5" s="18" t="s">
        <v>14</v>
      </c>
      <c r="N5" s="20"/>
    </row>
    <row r="6" spans="1:14" ht="117" x14ac:dyDescent="0.35">
      <c r="A6" s="19" t="s">
        <v>259</v>
      </c>
      <c r="B6" s="21" t="s">
        <v>8</v>
      </c>
      <c r="C6" s="19" t="s">
        <v>9</v>
      </c>
      <c r="D6" s="19" t="s">
        <v>10</v>
      </c>
      <c r="E6" s="19" t="s">
        <v>15</v>
      </c>
      <c r="F6" s="21" t="s">
        <v>40</v>
      </c>
      <c r="G6" s="20" t="s">
        <v>41</v>
      </c>
      <c r="H6" s="19">
        <v>15</v>
      </c>
      <c r="I6" s="19">
        <v>0</v>
      </c>
      <c r="J6" s="19">
        <v>0</v>
      </c>
      <c r="K6" s="19">
        <f t="shared" ref="K6:K10" si="0">SUM(H6:J6)</f>
        <v>15</v>
      </c>
      <c r="L6" s="17">
        <f t="shared" ref="L6:L10" si="1">SUM(H6:J6)/3</f>
        <v>5</v>
      </c>
      <c r="M6" s="18" t="s">
        <v>14</v>
      </c>
      <c r="N6" s="20"/>
    </row>
    <row r="7" spans="1:14" ht="52" x14ac:dyDescent="0.35">
      <c r="A7" s="19" t="s">
        <v>260</v>
      </c>
      <c r="B7" s="21" t="s">
        <v>8</v>
      </c>
      <c r="C7" s="19" t="s">
        <v>9</v>
      </c>
      <c r="D7" s="19" t="s">
        <v>34</v>
      </c>
      <c r="E7" s="19" t="s">
        <v>15</v>
      </c>
      <c r="F7" s="21" t="s">
        <v>29</v>
      </c>
      <c r="G7" s="20" t="s">
        <v>42</v>
      </c>
      <c r="H7" s="19">
        <v>15</v>
      </c>
      <c r="I7" s="19">
        <v>0</v>
      </c>
      <c r="J7" s="19">
        <v>0</v>
      </c>
      <c r="K7" s="19">
        <f t="shared" si="0"/>
        <v>15</v>
      </c>
      <c r="L7" s="17">
        <f t="shared" si="1"/>
        <v>5</v>
      </c>
      <c r="M7" s="18" t="s">
        <v>14</v>
      </c>
      <c r="N7" s="20"/>
    </row>
    <row r="8" spans="1:14" ht="91" x14ac:dyDescent="0.35">
      <c r="A8" s="19" t="s">
        <v>261</v>
      </c>
      <c r="B8" s="21" t="s">
        <v>8</v>
      </c>
      <c r="C8" s="19" t="s">
        <v>9</v>
      </c>
      <c r="D8" s="19" t="s">
        <v>10</v>
      </c>
      <c r="E8" s="19" t="s">
        <v>15</v>
      </c>
      <c r="F8" s="21" t="s">
        <v>29</v>
      </c>
      <c r="G8" s="20" t="s">
        <v>43</v>
      </c>
      <c r="H8" s="19">
        <v>205</v>
      </c>
      <c r="I8" s="19">
        <v>0</v>
      </c>
      <c r="J8" s="19">
        <v>0</v>
      </c>
      <c r="K8" s="19">
        <f t="shared" si="0"/>
        <v>205</v>
      </c>
      <c r="L8" s="17">
        <f t="shared" si="1"/>
        <v>68.333333333333329</v>
      </c>
      <c r="M8" s="18" t="s">
        <v>14</v>
      </c>
      <c r="N8" s="20"/>
    </row>
    <row r="9" spans="1:14" ht="117" x14ac:dyDescent="0.35">
      <c r="A9" s="19" t="s">
        <v>262</v>
      </c>
      <c r="B9" s="21" t="s">
        <v>8</v>
      </c>
      <c r="C9" s="19" t="s">
        <v>9</v>
      </c>
      <c r="D9" s="19" t="s">
        <v>10</v>
      </c>
      <c r="E9" s="19" t="s">
        <v>15</v>
      </c>
      <c r="F9" s="21" t="s">
        <v>29</v>
      </c>
      <c r="G9" s="20" t="s">
        <v>43</v>
      </c>
      <c r="H9" s="19">
        <v>0</v>
      </c>
      <c r="I9" s="19">
        <v>550.4</v>
      </c>
      <c r="J9" s="19">
        <v>0</v>
      </c>
      <c r="K9" s="19">
        <f t="shared" si="0"/>
        <v>550.4</v>
      </c>
      <c r="L9" s="17">
        <f t="shared" si="1"/>
        <v>183.46666666666667</v>
      </c>
      <c r="M9" s="18" t="s">
        <v>14</v>
      </c>
      <c r="N9" s="20"/>
    </row>
    <row r="10" spans="1:14" ht="130" x14ac:dyDescent="0.35">
      <c r="A10" s="19" t="s">
        <v>263</v>
      </c>
      <c r="B10" s="21" t="s">
        <v>8</v>
      </c>
      <c r="C10" s="19" t="s">
        <v>9</v>
      </c>
      <c r="D10" s="19" t="s">
        <v>10</v>
      </c>
      <c r="E10" s="19" t="s">
        <v>15</v>
      </c>
      <c r="F10" s="21" t="s">
        <v>16</v>
      </c>
      <c r="G10" s="19" t="s">
        <v>44</v>
      </c>
      <c r="H10" s="19">
        <v>0</v>
      </c>
      <c r="I10" s="19">
        <v>0</v>
      </c>
      <c r="J10" s="19">
        <v>41</v>
      </c>
      <c r="K10" s="19">
        <f t="shared" si="0"/>
        <v>41</v>
      </c>
      <c r="L10" s="17">
        <f t="shared" si="1"/>
        <v>13.666666666666666</v>
      </c>
      <c r="M10" s="18" t="s">
        <v>14</v>
      </c>
      <c r="N10" s="20"/>
    </row>
    <row r="11" spans="1:14" x14ac:dyDescent="0.35">
      <c r="A11" s="25"/>
      <c r="B11" s="25"/>
      <c r="C11" s="25"/>
      <c r="D11" s="25"/>
      <c r="E11" s="25"/>
      <c r="F11" s="25"/>
      <c r="G11" s="25"/>
      <c r="H11" s="26"/>
      <c r="I11" s="26"/>
      <c r="J11" s="26"/>
      <c r="K11" s="27"/>
      <c r="L11" s="28"/>
      <c r="M11" s="25"/>
      <c r="N11" s="29"/>
    </row>
    <row r="12" spans="1:14" x14ac:dyDescent="0.3">
      <c r="A12" s="25"/>
      <c r="B12" s="25"/>
      <c r="C12" s="25"/>
      <c r="D12" s="25"/>
      <c r="E12" s="25"/>
      <c r="F12" s="25"/>
      <c r="G12" s="29"/>
      <c r="H12" s="25"/>
      <c r="I12" s="25"/>
      <c r="J12" s="11" t="s">
        <v>210</v>
      </c>
      <c r="K12" s="32">
        <f>SUM(K5:K11)</f>
        <v>976.4</v>
      </c>
      <c r="L12" s="32">
        <f>SUM(L5:L11)</f>
        <v>325.46666666666664</v>
      </c>
      <c r="M12" s="25"/>
      <c r="N12" s="29"/>
    </row>
    <row r="13" spans="1:14" x14ac:dyDescent="0.35">
      <c r="A13" s="13"/>
      <c r="B13" s="13"/>
      <c r="C13" s="13"/>
      <c r="D13" s="13"/>
      <c r="E13" s="13"/>
      <c r="F13" s="13"/>
      <c r="G13" s="13"/>
      <c r="H13" s="25"/>
      <c r="I13" s="25"/>
      <c r="J13" s="25"/>
      <c r="K13" s="25"/>
      <c r="L13" s="143"/>
      <c r="M13" s="13"/>
    </row>
    <row r="14" spans="1:14" x14ac:dyDescent="0.35">
      <c r="A14" s="13"/>
      <c r="B14" s="13"/>
      <c r="C14" s="13"/>
      <c r="D14" s="13"/>
      <c r="E14" s="13"/>
      <c r="F14" s="13"/>
      <c r="G14" s="13"/>
      <c r="H14" s="25"/>
      <c r="I14" s="25"/>
      <c r="J14" s="25"/>
      <c r="K14" s="25"/>
      <c r="L14" s="143"/>
      <c r="M14" s="13"/>
    </row>
  </sheetData>
  <autoFilter ref="A4:M12"/>
  <mergeCells count="1">
    <mergeCell ref="A1:N2"/>
  </mergeCells>
  <hyperlinks>
    <hyperlink ref="M5:M10" r:id="rId1" display="http://www.eib.org/projects/loan/list/index.htm?from=2014&amp;region=&amp;sector=1000&amp;to=2016&amp;country="/>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'C:\TRILLIONS\FFS\FFS report\[EU FFS Report_Data collection complete final template July v1.xlsx]template'!#REF!</xm:f>
          </x14:formula1>
          <xm:sqref>C5:E14</xm:sqref>
        </x14:dataValidation>
        <x14:dataValidation type="list" allowBlank="1" showInputMessage="1" showErrorMessage="1">
          <x14:formula1>
            <xm:f>'C:\TRILLIONS\FFS\FFS report\[EU FFS Report_Data collection complete final template July v1.xlsx]template'!#REF!</xm:f>
          </x14:formula1>
          <xm:sqref>F5:F14 C4:F4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opLeftCell="A7" workbookViewId="0">
      <selection sqref="A1:N2"/>
    </sheetView>
  </sheetViews>
  <sheetFormatPr defaultColWidth="9.1796875" defaultRowHeight="14.5" x14ac:dyDescent="0.35"/>
  <cols>
    <col min="1" max="1" width="27.1796875" style="1" customWidth="1"/>
    <col min="2" max="7" width="9.1796875" style="1"/>
    <col min="8" max="8" width="11.81640625" style="29" customWidth="1"/>
    <col min="9" max="11" width="9.1796875" style="29"/>
    <col min="12" max="12" width="10.81640625" style="29" customWidth="1"/>
    <col min="13" max="13" width="26.453125" style="1" customWidth="1"/>
    <col min="14" max="16384" width="9.1796875" style="1"/>
  </cols>
  <sheetData>
    <row r="1" spans="1:14" ht="15" customHeight="1" x14ac:dyDescent="0.35">
      <c r="A1" s="240" t="s">
        <v>265</v>
      </c>
      <c r="B1" s="240"/>
      <c r="C1" s="240"/>
      <c r="D1" s="240"/>
      <c r="E1" s="240"/>
      <c r="F1" s="240"/>
      <c r="G1" s="240"/>
      <c r="H1" s="240"/>
      <c r="I1" s="240"/>
      <c r="J1" s="240"/>
      <c r="K1" s="240"/>
      <c r="L1" s="240"/>
      <c r="M1" s="240"/>
      <c r="N1" s="240"/>
    </row>
    <row r="2" spans="1:14" ht="15" customHeight="1" x14ac:dyDescent="0.35">
      <c r="A2" s="240"/>
      <c r="B2" s="240"/>
      <c r="C2" s="240"/>
      <c r="D2" s="240"/>
      <c r="E2" s="240"/>
      <c r="F2" s="240"/>
      <c r="G2" s="240"/>
      <c r="H2" s="240"/>
      <c r="I2" s="240"/>
      <c r="J2" s="240"/>
      <c r="K2" s="240"/>
      <c r="L2" s="240"/>
      <c r="M2" s="240"/>
      <c r="N2" s="240"/>
    </row>
    <row r="4" spans="1:14" ht="91" x14ac:dyDescent="0.35">
      <c r="A4" s="7" t="s">
        <v>0</v>
      </c>
      <c r="B4" s="8" t="s">
        <v>1</v>
      </c>
      <c r="C4" s="214" t="s">
        <v>2</v>
      </c>
      <c r="D4" s="8" t="s">
        <v>3</v>
      </c>
      <c r="E4" s="8" t="s">
        <v>4</v>
      </c>
      <c r="F4" s="8" t="s">
        <v>225</v>
      </c>
      <c r="G4" s="8" t="s">
        <v>5</v>
      </c>
      <c r="H4" s="8" t="s">
        <v>45</v>
      </c>
      <c r="I4" s="8" t="s">
        <v>6</v>
      </c>
      <c r="J4" s="8" t="s">
        <v>7</v>
      </c>
      <c r="K4" s="8" t="s">
        <v>231</v>
      </c>
      <c r="L4" s="9" t="s">
        <v>226</v>
      </c>
      <c r="M4" s="8" t="s">
        <v>227</v>
      </c>
      <c r="N4" s="7" t="s">
        <v>230</v>
      </c>
    </row>
    <row r="5" spans="1:14" ht="91" x14ac:dyDescent="0.35">
      <c r="A5" s="21" t="s">
        <v>46</v>
      </c>
      <c r="B5" s="21" t="s">
        <v>47</v>
      </c>
      <c r="C5" s="215" t="s">
        <v>353</v>
      </c>
      <c r="D5" s="21" t="s">
        <v>10</v>
      </c>
      <c r="E5" s="21" t="s">
        <v>15</v>
      </c>
      <c r="F5" s="21" t="s">
        <v>16</v>
      </c>
      <c r="G5" s="22" t="s">
        <v>32</v>
      </c>
      <c r="H5" s="19">
        <v>0</v>
      </c>
      <c r="I5" s="19">
        <v>160</v>
      </c>
      <c r="J5" s="19">
        <v>0</v>
      </c>
      <c r="K5" s="19">
        <f>SUM(H5:J5)</f>
        <v>160</v>
      </c>
      <c r="L5" s="17">
        <f>SUM(I5:J5)/2</f>
        <v>80</v>
      </c>
      <c r="M5" s="18" t="s">
        <v>14</v>
      </c>
      <c r="N5" s="20"/>
    </row>
    <row r="6" spans="1:14" ht="65" x14ac:dyDescent="0.35">
      <c r="A6" s="22" t="s">
        <v>48</v>
      </c>
      <c r="B6" s="21" t="s">
        <v>47</v>
      </c>
      <c r="C6" s="215" t="s">
        <v>353</v>
      </c>
      <c r="D6" s="21" t="s">
        <v>10</v>
      </c>
      <c r="E6" s="21" t="s">
        <v>15</v>
      </c>
      <c r="F6" s="21" t="s">
        <v>24</v>
      </c>
      <c r="G6" s="22" t="s">
        <v>13</v>
      </c>
      <c r="H6" s="19">
        <v>0</v>
      </c>
      <c r="I6" s="19">
        <v>200</v>
      </c>
      <c r="J6" s="19">
        <v>0</v>
      </c>
      <c r="K6" s="19">
        <f t="shared" ref="K6:K12" si="0">SUM(H6:J6)</f>
        <v>200</v>
      </c>
      <c r="L6" s="17">
        <f t="shared" ref="L6:L12" si="1">SUM(I6:J6)/2</f>
        <v>100</v>
      </c>
      <c r="M6" s="18" t="s">
        <v>14</v>
      </c>
      <c r="N6" s="20"/>
    </row>
    <row r="7" spans="1:14" ht="78" x14ac:dyDescent="0.35">
      <c r="A7" s="21" t="s">
        <v>49</v>
      </c>
      <c r="B7" s="21" t="s">
        <v>47</v>
      </c>
      <c r="C7" s="215" t="s">
        <v>353</v>
      </c>
      <c r="D7" s="21" t="s">
        <v>10</v>
      </c>
      <c r="E7" s="21" t="s">
        <v>15</v>
      </c>
      <c r="F7" s="21" t="s">
        <v>24</v>
      </c>
      <c r="G7" s="21" t="s">
        <v>21</v>
      </c>
      <c r="H7" s="19">
        <v>0</v>
      </c>
      <c r="I7" s="19">
        <v>0</v>
      </c>
      <c r="J7" s="19">
        <v>51.9</v>
      </c>
      <c r="K7" s="19">
        <f t="shared" si="0"/>
        <v>51.9</v>
      </c>
      <c r="L7" s="17">
        <f t="shared" si="1"/>
        <v>25.95</v>
      </c>
      <c r="M7" s="18" t="s">
        <v>14</v>
      </c>
      <c r="N7" s="20"/>
    </row>
    <row r="8" spans="1:14" ht="65" x14ac:dyDescent="0.35">
      <c r="A8" s="22" t="s">
        <v>50</v>
      </c>
      <c r="B8" s="21" t="s">
        <v>47</v>
      </c>
      <c r="C8" s="215" t="s">
        <v>353</v>
      </c>
      <c r="D8" s="21" t="s">
        <v>10</v>
      </c>
      <c r="E8" s="21" t="s">
        <v>15</v>
      </c>
      <c r="F8" s="21" t="s">
        <v>24</v>
      </c>
      <c r="G8" s="22" t="s">
        <v>13</v>
      </c>
      <c r="H8" s="19">
        <v>0</v>
      </c>
      <c r="I8" s="19">
        <v>0</v>
      </c>
      <c r="J8" s="19">
        <v>90</v>
      </c>
      <c r="K8" s="19">
        <f t="shared" si="0"/>
        <v>90</v>
      </c>
      <c r="L8" s="17">
        <f t="shared" si="1"/>
        <v>45</v>
      </c>
      <c r="M8" s="18" t="s">
        <v>14</v>
      </c>
      <c r="N8" s="20"/>
    </row>
    <row r="9" spans="1:14" ht="65" x14ac:dyDescent="0.35">
      <c r="A9" s="22" t="s">
        <v>51</v>
      </c>
      <c r="B9" s="21" t="s">
        <v>47</v>
      </c>
      <c r="C9" s="215" t="s">
        <v>353</v>
      </c>
      <c r="D9" s="21" t="s">
        <v>10</v>
      </c>
      <c r="E9" s="21" t="s">
        <v>15</v>
      </c>
      <c r="F9" s="21" t="s">
        <v>16</v>
      </c>
      <c r="G9" s="22" t="s">
        <v>13</v>
      </c>
      <c r="H9" s="19">
        <v>0</v>
      </c>
      <c r="I9" s="19">
        <v>0</v>
      </c>
      <c r="J9" s="19">
        <v>43.5</v>
      </c>
      <c r="K9" s="19">
        <f t="shared" si="0"/>
        <v>43.5</v>
      </c>
      <c r="L9" s="17">
        <f t="shared" si="1"/>
        <v>21.75</v>
      </c>
      <c r="M9" s="18" t="s">
        <v>14</v>
      </c>
      <c r="N9" s="20"/>
    </row>
    <row r="10" spans="1:14" ht="130" x14ac:dyDescent="0.35">
      <c r="A10" s="21" t="s">
        <v>52</v>
      </c>
      <c r="B10" s="21" t="s">
        <v>47</v>
      </c>
      <c r="C10" s="215" t="s">
        <v>353</v>
      </c>
      <c r="D10" s="21" t="s">
        <v>10</v>
      </c>
      <c r="E10" s="21" t="s">
        <v>15</v>
      </c>
      <c r="F10" s="21" t="s">
        <v>19</v>
      </c>
      <c r="G10" s="22" t="s">
        <v>36</v>
      </c>
      <c r="H10" s="19">
        <v>0</v>
      </c>
      <c r="I10" s="19">
        <v>0</v>
      </c>
      <c r="J10" s="19">
        <v>105</v>
      </c>
      <c r="K10" s="19">
        <f t="shared" si="0"/>
        <v>105</v>
      </c>
      <c r="L10" s="17">
        <f t="shared" si="1"/>
        <v>52.5</v>
      </c>
      <c r="M10" s="18" t="s">
        <v>14</v>
      </c>
      <c r="N10" s="20"/>
    </row>
    <row r="11" spans="1:14" ht="65" x14ac:dyDescent="0.35">
      <c r="A11" s="22" t="s">
        <v>53</v>
      </c>
      <c r="B11" s="21" t="s">
        <v>47</v>
      </c>
      <c r="C11" s="215" t="s">
        <v>353</v>
      </c>
      <c r="D11" s="21" t="s">
        <v>10</v>
      </c>
      <c r="E11" s="21" t="s">
        <v>15</v>
      </c>
      <c r="F11" s="21" t="s">
        <v>24</v>
      </c>
      <c r="G11" s="22" t="s">
        <v>13</v>
      </c>
      <c r="H11" s="19">
        <v>0</v>
      </c>
      <c r="I11" s="19">
        <v>0</v>
      </c>
      <c r="J11" s="19">
        <v>300</v>
      </c>
      <c r="K11" s="19">
        <f t="shared" si="0"/>
        <v>300</v>
      </c>
      <c r="L11" s="17">
        <f t="shared" si="1"/>
        <v>150</v>
      </c>
      <c r="M11" s="18" t="s">
        <v>14</v>
      </c>
      <c r="N11" s="20"/>
    </row>
    <row r="12" spans="1:14" ht="78" x14ac:dyDescent="0.35">
      <c r="A12" s="34" t="s">
        <v>54</v>
      </c>
      <c r="B12" s="34" t="s">
        <v>47</v>
      </c>
      <c r="C12" s="215" t="s">
        <v>353</v>
      </c>
      <c r="D12" s="34" t="s">
        <v>10</v>
      </c>
      <c r="E12" s="34" t="s">
        <v>15</v>
      </c>
      <c r="F12" s="34" t="s">
        <v>16</v>
      </c>
      <c r="G12" s="36" t="s">
        <v>13</v>
      </c>
      <c r="H12" s="19">
        <v>0</v>
      </c>
      <c r="I12" s="19">
        <v>0</v>
      </c>
      <c r="J12" s="35">
        <v>225</v>
      </c>
      <c r="K12" s="19">
        <f t="shared" si="0"/>
        <v>225</v>
      </c>
      <c r="L12" s="37">
        <f t="shared" si="1"/>
        <v>112.5</v>
      </c>
      <c r="M12" s="38" t="s">
        <v>14</v>
      </c>
      <c r="N12" s="39"/>
    </row>
    <row r="13" spans="1:14" x14ac:dyDescent="0.35">
      <c r="A13" s="40"/>
      <c r="B13" s="40"/>
      <c r="C13" s="216"/>
      <c r="D13" s="40"/>
      <c r="E13" s="40"/>
      <c r="F13" s="40"/>
      <c r="G13" s="40"/>
      <c r="H13" s="144"/>
      <c r="I13" s="144"/>
      <c r="J13" s="144"/>
      <c r="K13" s="145"/>
      <c r="L13" s="142"/>
      <c r="M13" s="40"/>
      <c r="N13" s="41"/>
    </row>
    <row r="14" spans="1:14" x14ac:dyDescent="0.3">
      <c r="A14" s="30"/>
      <c r="B14" s="30"/>
      <c r="C14" s="30"/>
      <c r="D14" s="30"/>
      <c r="E14" s="30"/>
      <c r="F14" s="30"/>
      <c r="G14" s="30"/>
      <c r="H14" s="26"/>
      <c r="I14" s="26"/>
      <c r="J14" s="11" t="s">
        <v>210</v>
      </c>
      <c r="K14" s="33">
        <f>SUM(K5:K13)</f>
        <v>1175.4000000000001</v>
      </c>
      <c r="L14" s="33">
        <f>SUM(L5:L13)</f>
        <v>587.70000000000005</v>
      </c>
      <c r="M14" s="30"/>
      <c r="N14" s="31"/>
    </row>
    <row r="15" spans="1:14" x14ac:dyDescent="0.35">
      <c r="A15" s="31"/>
      <c r="B15" s="31"/>
      <c r="C15" s="31"/>
      <c r="D15" s="31"/>
      <c r="E15" s="31"/>
      <c r="F15" s="31"/>
      <c r="G15" s="31"/>
      <c r="M15" s="31"/>
      <c r="N15" s="31"/>
    </row>
    <row r="16" spans="1:14" x14ac:dyDescent="0.35">
      <c r="A16" s="31"/>
      <c r="B16" s="31"/>
      <c r="C16" s="31"/>
      <c r="D16" s="31"/>
      <c r="E16" s="31"/>
      <c r="F16" s="31"/>
      <c r="G16" s="31"/>
      <c r="M16" s="31"/>
      <c r="N16" s="31"/>
    </row>
  </sheetData>
  <autoFilter ref="A4:M12"/>
  <mergeCells count="1">
    <mergeCell ref="A1:N2"/>
  </mergeCells>
  <hyperlinks>
    <hyperlink ref="M5:M12" r:id="rId1" display="http://www.eib.org/projects/loan/list/index.htm?from=2014&amp;region=&amp;sector=1000&amp;to=2016&amp;country="/>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'C:\TRILLIONS\FFS\FFS report\[EU FFS Report_Data collection complete final template July v1.xlsx]template'!#REF!</xm:f>
          </x14:formula1>
          <xm:sqref>F5:F14 D4:F4</xm:sqref>
        </x14:dataValidation>
        <x14:dataValidation type="list" allowBlank="1" showInputMessage="1" showErrorMessage="1">
          <x14:formula1>
            <xm:f>'C:\TRILLIONS\FFS\FFS report\[EU FFS Report_Data collection complete final template July v1.xlsx]template'!#REF!</xm:f>
          </x14:formula1>
          <xm:sqref>D5:E14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sqref="A1:G1"/>
    </sheetView>
  </sheetViews>
  <sheetFormatPr defaultColWidth="9.1796875" defaultRowHeight="14.5" x14ac:dyDescent="0.35"/>
  <cols>
    <col min="1" max="1" width="22.453125" style="3" customWidth="1"/>
    <col min="2" max="2" width="11.81640625" style="3" customWidth="1"/>
    <col min="3" max="3" width="11.81640625" style="165" customWidth="1"/>
    <col min="4" max="4" width="9.1796875" style="3"/>
    <col min="5" max="5" width="11" style="3" customWidth="1"/>
    <col min="6" max="6" width="11.26953125" style="3" customWidth="1"/>
    <col min="7" max="7" width="9.1796875" style="3"/>
    <col min="8" max="12" width="9.1796875" style="42"/>
    <col min="13" max="14" width="25.81640625" style="3" customWidth="1"/>
    <col min="15" max="15" width="50.453125" style="3" customWidth="1"/>
    <col min="16" max="16" width="14.1796875" style="3" customWidth="1"/>
    <col min="17" max="16384" width="9.1796875" style="3"/>
  </cols>
  <sheetData>
    <row r="1" spans="1:16" ht="30" customHeight="1" x14ac:dyDescent="0.35">
      <c r="A1" s="240" t="s">
        <v>266</v>
      </c>
      <c r="B1" s="240"/>
      <c r="C1" s="240"/>
      <c r="D1" s="240"/>
      <c r="E1" s="240"/>
      <c r="F1" s="240"/>
      <c r="G1" s="240"/>
      <c r="H1" s="230"/>
      <c r="I1" s="230"/>
      <c r="J1" s="230"/>
      <c r="K1" s="230"/>
      <c r="L1" s="230"/>
      <c r="M1" s="230"/>
      <c r="N1" s="230"/>
      <c r="O1" s="230"/>
    </row>
    <row r="2" spans="1:16" s="165" customFormat="1" ht="30" customHeight="1" x14ac:dyDescent="0.35">
      <c r="A2" s="213"/>
      <c r="B2" s="213"/>
      <c r="C2" s="213"/>
      <c r="D2" s="213"/>
      <c r="E2" s="213"/>
      <c r="F2" s="213"/>
      <c r="G2" s="213"/>
      <c r="H2" s="42"/>
      <c r="I2" s="42"/>
      <c r="J2" s="42"/>
      <c r="K2" s="42"/>
      <c r="L2" s="42"/>
    </row>
    <row r="3" spans="1:16" x14ac:dyDescent="0.35">
      <c r="A3" s="3" t="s">
        <v>271</v>
      </c>
    </row>
    <row r="4" spans="1:16" s="42" customFormat="1" ht="91" x14ac:dyDescent="0.35">
      <c r="A4" s="7" t="s">
        <v>0</v>
      </c>
      <c r="B4" s="8" t="s">
        <v>1</v>
      </c>
      <c r="C4" s="214" t="s">
        <v>2</v>
      </c>
      <c r="D4" s="8" t="s">
        <v>3</v>
      </c>
      <c r="E4" s="8" t="s">
        <v>4</v>
      </c>
      <c r="F4" s="8" t="s">
        <v>225</v>
      </c>
      <c r="G4" s="8" t="s">
        <v>5</v>
      </c>
      <c r="H4" s="8" t="s">
        <v>45</v>
      </c>
      <c r="I4" s="8" t="s">
        <v>6</v>
      </c>
      <c r="J4" s="8" t="s">
        <v>7</v>
      </c>
      <c r="K4" s="8" t="s">
        <v>231</v>
      </c>
      <c r="L4" s="9" t="s">
        <v>226</v>
      </c>
      <c r="M4" s="8" t="s">
        <v>227</v>
      </c>
      <c r="N4" s="8" t="s">
        <v>228</v>
      </c>
      <c r="O4" s="7" t="s">
        <v>230</v>
      </c>
    </row>
    <row r="5" spans="1:16" s="42" customFormat="1" ht="130" x14ac:dyDescent="0.35">
      <c r="A5" s="43" t="s">
        <v>267</v>
      </c>
      <c r="B5" s="43" t="s">
        <v>55</v>
      </c>
      <c r="C5" s="215" t="s">
        <v>353</v>
      </c>
      <c r="D5" s="43" t="s">
        <v>56</v>
      </c>
      <c r="E5" s="43" t="s">
        <v>11</v>
      </c>
      <c r="F5" s="43" t="s">
        <v>12</v>
      </c>
      <c r="G5" s="43" t="s">
        <v>57</v>
      </c>
      <c r="H5" s="44">
        <v>20.2</v>
      </c>
      <c r="I5" s="44">
        <v>0</v>
      </c>
      <c r="J5" s="44">
        <v>0</v>
      </c>
      <c r="K5" s="162">
        <f>SUM(H5:J5)</f>
        <v>20.2</v>
      </c>
      <c r="L5" s="16">
        <f>SUM(H5:J5)/3</f>
        <v>6.7333333333333334</v>
      </c>
      <c r="M5" s="45" t="s">
        <v>58</v>
      </c>
      <c r="N5" s="45"/>
      <c r="O5" s="44"/>
    </row>
    <row r="6" spans="1:16" s="42" customFormat="1" ht="65" x14ac:dyDescent="0.35">
      <c r="A6" s="46" t="s">
        <v>268</v>
      </c>
      <c r="B6" s="46" t="s">
        <v>55</v>
      </c>
      <c r="C6" s="215" t="s">
        <v>353</v>
      </c>
      <c r="D6" s="46" t="s">
        <v>59</v>
      </c>
      <c r="E6" s="46" t="s">
        <v>11</v>
      </c>
      <c r="F6" s="46" t="s">
        <v>60</v>
      </c>
      <c r="G6" s="46" t="s">
        <v>61</v>
      </c>
      <c r="H6" s="47">
        <v>0</v>
      </c>
      <c r="I6" s="47">
        <v>10.5</v>
      </c>
      <c r="J6" s="44">
        <v>0</v>
      </c>
      <c r="K6" s="162">
        <f t="shared" ref="K6:K10" si="0">SUM(H6:J6)</f>
        <v>10.5</v>
      </c>
      <c r="L6" s="48">
        <f t="shared" ref="L6:L10" si="1">SUM(H6:J6)/3</f>
        <v>3.5</v>
      </c>
      <c r="M6" s="49" t="s">
        <v>269</v>
      </c>
      <c r="N6" s="2"/>
      <c r="O6" s="50"/>
    </row>
    <row r="7" spans="1:16" s="57" customFormat="1" ht="78" x14ac:dyDescent="0.35">
      <c r="A7" s="59" t="s">
        <v>270</v>
      </c>
      <c r="B7" s="55" t="s">
        <v>55</v>
      </c>
      <c r="C7" s="215" t="s">
        <v>353</v>
      </c>
      <c r="D7" s="53" t="s">
        <v>40</v>
      </c>
      <c r="E7" s="53" t="s">
        <v>40</v>
      </c>
      <c r="F7" s="53" t="s">
        <v>40</v>
      </c>
      <c r="G7" s="55" t="s">
        <v>62</v>
      </c>
      <c r="H7" s="47">
        <v>0</v>
      </c>
      <c r="I7" s="56">
        <v>10</v>
      </c>
      <c r="J7" s="44">
        <v>0</v>
      </c>
      <c r="K7" s="162">
        <f t="shared" si="0"/>
        <v>10</v>
      </c>
      <c r="L7" s="48">
        <f t="shared" si="1"/>
        <v>3.3333333333333335</v>
      </c>
      <c r="M7" s="54" t="s">
        <v>272</v>
      </c>
      <c r="O7" s="58"/>
    </row>
    <row r="8" spans="1:16" s="42" customFormat="1" ht="65" x14ac:dyDescent="0.35">
      <c r="A8" s="46" t="s">
        <v>273</v>
      </c>
      <c r="B8" s="46" t="s">
        <v>55</v>
      </c>
      <c r="C8" s="215" t="s">
        <v>353</v>
      </c>
      <c r="D8" s="46" t="s">
        <v>56</v>
      </c>
      <c r="E8" s="46" t="s">
        <v>11</v>
      </c>
      <c r="F8" s="46" t="s">
        <v>12</v>
      </c>
      <c r="G8" s="46" t="s">
        <v>63</v>
      </c>
      <c r="H8" s="47">
        <v>0</v>
      </c>
      <c r="I8" s="44">
        <v>0</v>
      </c>
      <c r="J8" s="47">
        <v>69.5</v>
      </c>
      <c r="K8" s="162">
        <f t="shared" si="0"/>
        <v>69.5</v>
      </c>
      <c r="L8" s="48">
        <f t="shared" si="1"/>
        <v>23.166666666666668</v>
      </c>
      <c r="M8" s="51" t="s">
        <v>64</v>
      </c>
      <c r="N8" s="52"/>
      <c r="O8" s="47"/>
    </row>
    <row r="9" spans="1:16" s="42" customFormat="1" ht="156" x14ac:dyDescent="0.35">
      <c r="A9" s="46" t="s">
        <v>274</v>
      </c>
      <c r="B9" s="46" t="s">
        <v>55</v>
      </c>
      <c r="C9" s="215" t="s">
        <v>353</v>
      </c>
      <c r="D9" s="46" t="s">
        <v>56</v>
      </c>
      <c r="E9" s="46" t="s">
        <v>11</v>
      </c>
      <c r="F9" s="46" t="s">
        <v>65</v>
      </c>
      <c r="G9" s="46" t="s">
        <v>63</v>
      </c>
      <c r="H9" s="47">
        <v>0</v>
      </c>
      <c r="I9" s="44">
        <v>0</v>
      </c>
      <c r="J9" s="47">
        <v>18.5</v>
      </c>
      <c r="K9" s="162">
        <f t="shared" si="0"/>
        <v>18.5</v>
      </c>
      <c r="L9" s="48">
        <f t="shared" si="1"/>
        <v>6.166666666666667</v>
      </c>
      <c r="M9" s="51" t="s">
        <v>66</v>
      </c>
      <c r="N9" s="52"/>
      <c r="O9" s="47"/>
    </row>
    <row r="10" spans="1:16" s="42" customFormat="1" ht="65" x14ac:dyDescent="0.35">
      <c r="A10" s="70" t="s">
        <v>275</v>
      </c>
      <c r="B10" s="70" t="s">
        <v>55</v>
      </c>
      <c r="C10" s="215" t="s">
        <v>353</v>
      </c>
      <c r="D10" s="63" t="s">
        <v>67</v>
      </c>
      <c r="E10" s="70" t="s">
        <v>40</v>
      </c>
      <c r="F10" s="63" t="s">
        <v>40</v>
      </c>
      <c r="G10" s="70" t="s">
        <v>62</v>
      </c>
      <c r="H10" s="47">
        <v>0</v>
      </c>
      <c r="I10" s="44">
        <v>0</v>
      </c>
      <c r="J10" s="60">
        <f>80*0.326</f>
        <v>26.080000000000002</v>
      </c>
      <c r="K10" s="146">
        <f t="shared" si="0"/>
        <v>26.080000000000002</v>
      </c>
      <c r="L10" s="68">
        <f t="shared" si="1"/>
        <v>8.6933333333333334</v>
      </c>
      <c r="M10" s="66" t="s">
        <v>68</v>
      </c>
      <c r="N10" s="60" t="s">
        <v>276</v>
      </c>
      <c r="O10" s="60" t="s">
        <v>277</v>
      </c>
      <c r="P10" s="72"/>
    </row>
    <row r="11" spans="1:16" s="42" customFormat="1" ht="13" x14ac:dyDescent="0.35">
      <c r="A11" s="62"/>
      <c r="B11" s="62"/>
      <c r="C11" s="217"/>
      <c r="D11" s="62"/>
      <c r="E11" s="62"/>
      <c r="F11" s="62"/>
      <c r="G11" s="62"/>
      <c r="H11" s="65"/>
      <c r="I11" s="65"/>
      <c r="J11" s="65"/>
      <c r="K11" s="156"/>
      <c r="L11" s="67"/>
      <c r="M11" s="69"/>
      <c r="N11" s="69"/>
      <c r="O11" s="62"/>
    </row>
    <row r="12" spans="1:16" x14ac:dyDescent="0.3">
      <c r="A12" s="99"/>
      <c r="B12" s="64"/>
      <c r="C12" s="64"/>
      <c r="D12" s="64"/>
      <c r="E12" s="64"/>
      <c r="F12" s="64"/>
      <c r="G12" s="64"/>
      <c r="H12" s="61"/>
      <c r="I12" s="61"/>
      <c r="J12" s="11" t="s">
        <v>210</v>
      </c>
      <c r="K12" s="33">
        <f>SUM(K3:K11)</f>
        <v>154.78</v>
      </c>
      <c r="L12" s="33">
        <f>SUM(L3:L11)</f>
        <v>51.593333333333334</v>
      </c>
      <c r="M12" s="64"/>
      <c r="N12" s="64"/>
      <c r="O12" s="64"/>
    </row>
    <row r="13" spans="1:16" x14ac:dyDescent="0.35">
      <c r="A13" s="99"/>
      <c r="B13" s="99"/>
      <c r="C13" s="99"/>
    </row>
    <row r="16" spans="1:16" x14ac:dyDescent="0.3">
      <c r="L16" s="11"/>
      <c r="M16" s="33"/>
    </row>
  </sheetData>
  <autoFilter ref="A4:O10"/>
  <mergeCells count="1">
    <mergeCell ref="A1:G1"/>
  </mergeCells>
  <hyperlinks>
    <hyperlink ref="M5" r:id="rId1"/>
    <hyperlink ref="M8" r:id="rId2"/>
    <hyperlink ref="M9" r:id="rId3"/>
    <hyperlink ref="M10" r:id="rId4"/>
  </hyperlink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'C:\TRILLIONS\FFS\FFS report\[EU FFS Report_Data collection complete final template July v1.xlsx]template'!#REF!</xm:f>
          </x14:formula1>
          <xm:sqref>F5:F12 D4:F4</xm:sqref>
        </x14:dataValidation>
        <x14:dataValidation type="list" allowBlank="1" showInputMessage="1" showErrorMessage="1">
          <x14:formula1>
            <xm:f>'C:\TRILLIONS\FFS\FFS report\[EU FFS Report_Data collection complete final template July v1.xlsx]template'!#REF!</xm:f>
          </x14:formula1>
          <xm:sqref>D5:E12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94367AB67D8A4E84C9366474BD262F" ma:contentTypeVersion="" ma:contentTypeDescription="Create a new document." ma:contentTypeScope="" ma:versionID="5dc3487b0128b721428201107dcc33db">
  <xsd:schema xmlns:xsd="http://www.w3.org/2001/XMLSchema" xmlns:xs="http://www.w3.org/2001/XMLSchema" xmlns:p="http://schemas.microsoft.com/office/2006/metadata/properties" xmlns:ns2="57b417f7-d786-4243-a30f-6aa963038fea" targetNamespace="http://schemas.microsoft.com/office/2006/metadata/properties" ma:root="true" ma:fieldsID="497597cbed0da86670c9097ac158da60" ns2:_="">
    <xsd:import namespace="57b417f7-d786-4243-a30f-6aa963038fea"/>
    <xsd:element name="properties">
      <xsd:complexType>
        <xsd:sequence>
          <xsd:element name="documentManagement">
            <xsd:complexType>
              <xsd:all>
                <xsd:element ref="ns2:Summary" minOccurs="0"/>
                <xsd:element ref="ns2:Document_x0020_Type"/>
                <xsd:element ref="ns2:Status"/>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1"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true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2A186BC9-2BF4-4D0A-8A53-05F14EB7E1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417f7-d786-4243-a30f-6aa963038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2368B7-7EE3-4706-8033-67D457BC2784}">
  <ds:schemaRefs>
    <ds:schemaRef ds:uri="http://schemas.microsoft.com/sharepoint/v3/contenttype/forms"/>
  </ds:schemaRefs>
</ds:datastoreItem>
</file>

<file path=customXml/itemProps3.xml><?xml version="1.0" encoding="utf-8"?>
<ds:datastoreItem xmlns:ds="http://schemas.openxmlformats.org/officeDocument/2006/customXml" ds:itemID="{DBF1F061-98C1-4A7F-A2EB-937F02CDD9BE}">
  <ds:schemaRefs>
    <ds:schemaRef ds:uri="http://purl.org/dc/terms/"/>
    <ds:schemaRef ds:uri="57b417f7-d786-4243-a30f-6aa963038fea"/>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Summary</vt:lpstr>
      <vt:lpstr>ERDF</vt:lpstr>
      <vt:lpstr>CEF</vt:lpstr>
      <vt:lpstr>H2020 research</vt:lpstr>
      <vt:lpstr>EIB</vt:lpstr>
      <vt:lpstr>EIB outside EU</vt:lpstr>
      <vt:lpstr>EFSI</vt:lpstr>
      <vt:lpstr>EBRD</vt:lpstr>
      <vt:lpstr>EBRD outside EU</vt:lpstr>
      <vt:lpstr>EU blending facilities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Trilling</dc:creator>
  <cp:lastModifiedBy>Charlie Zajicek</cp:lastModifiedBy>
  <dcterms:created xsi:type="dcterms:W3CDTF">2017-07-28T10:24:20Z</dcterms:created>
  <dcterms:modified xsi:type="dcterms:W3CDTF">2017-09-27T19:20:26Z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0x0101006294367AB67D8A4E84C9366474BD262F</vt:lpwstr>
  </property>
</Properties>
</file>