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autoCompressPictures="0"/>
  <mc:AlternateContent xmlns:mc="http://schemas.openxmlformats.org/markup-compatibility/2006">
    <mc:Choice Requires="x15">
      <x15ac:absPath xmlns:x15ac="http://schemas.microsoft.com/office/spreadsheetml/2010/11/ac" url="https://overseasdevelopmenti-my.sharepoint.com/personal/c_zajicek_odi_org_uk/Documents/Cluster comms/Climate and energy policy/FFS datasheets/FINAL FOR DESIGN/"/>
    </mc:Choice>
  </mc:AlternateContent>
  <bookViews>
    <workbookView xWindow="0" yWindow="0" windowWidth="24410" windowHeight="11030" tabRatio="645"/>
  </bookViews>
  <sheets>
    <sheet name="Overview" sheetId="30" r:id="rId1"/>
    <sheet name="Summary" sheetId="24" r:id="rId2"/>
    <sheet name="Fiscal support" sheetId="25" r:id="rId3"/>
    <sheet name="Public finance (domestic + EU)" sheetId="27" r:id="rId4"/>
    <sheet name="Public finance (international)" sheetId="28" r:id="rId5"/>
    <sheet name="SOE investment" sheetId="29" r:id="rId6"/>
  </sheets>
  <definedNames>
    <definedName name="_xlnm._FilterDatabase" localSheetId="2" hidden="1">'Fiscal support'!$A$4:$O$45</definedName>
    <definedName name="_xlnm._FilterDatabase" localSheetId="3" hidden="1">'Public finance (domestic + EU)'!$A$4:$O$10</definedName>
    <definedName name="_xlnm._FilterDatabase" localSheetId="4" hidden="1">'Public finance (international)'!$A$4:$N$44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8" i="25" l="1"/>
  <c r="I28" i="25"/>
  <c r="H28" i="25"/>
  <c r="K28" i="25" s="1"/>
  <c r="L28" i="25" s="1"/>
  <c r="J27" i="25"/>
  <c r="I27" i="25"/>
  <c r="H27" i="25"/>
  <c r="J36" i="25" l="1"/>
  <c r="I36" i="25"/>
  <c r="H36" i="25"/>
  <c r="K23" i="25" l="1"/>
  <c r="L23" i="25" s="1"/>
  <c r="L46" i="28" l="1"/>
  <c r="L13" i="27"/>
  <c r="K6" i="24"/>
  <c r="E7" i="24" l="1"/>
  <c r="D7" i="24"/>
  <c r="C7" i="24"/>
  <c r="K10" i="24"/>
  <c r="K9" i="24"/>
  <c r="K8" i="24"/>
  <c r="I7" i="24" l="1"/>
  <c r="J7" i="24" l="1"/>
  <c r="F7" i="24"/>
  <c r="G7" i="24"/>
  <c r="H7" i="24"/>
  <c r="K7" i="24" l="1"/>
</calcChain>
</file>

<file path=xl/sharedStrings.xml><?xml version="1.0" encoding="utf-8"?>
<sst xmlns="http://schemas.openxmlformats.org/spreadsheetml/2006/main" count="872" uniqueCount="284">
  <si>
    <t>Incidence</t>
  </si>
  <si>
    <t>Budget expenditure</t>
  </si>
  <si>
    <t>Tax exemption</t>
  </si>
  <si>
    <t>Public finance (international)</t>
  </si>
  <si>
    <t>Oil</t>
  </si>
  <si>
    <t>Gas</t>
  </si>
  <si>
    <t>Coal</t>
  </si>
  <si>
    <t>Oil and gas</t>
  </si>
  <si>
    <t>Production</t>
  </si>
  <si>
    <t>Consumption</t>
  </si>
  <si>
    <t xml:space="preserve">Stage </t>
  </si>
  <si>
    <t>Subsidy type</t>
  </si>
  <si>
    <t>Targeted energy source</t>
  </si>
  <si>
    <t>Source</t>
  </si>
  <si>
    <t>Notes</t>
  </si>
  <si>
    <t>Measure or project (written description)</t>
  </si>
  <si>
    <t>Source of subsidy (entity / institution name, or ministry if available)</t>
  </si>
  <si>
    <t>Recipient country 
(for international support)</t>
  </si>
  <si>
    <t>Extraction</t>
  </si>
  <si>
    <t>KfW</t>
  </si>
  <si>
    <t>Russian Federation</t>
  </si>
  <si>
    <t>Switzerland</t>
  </si>
  <si>
    <t>Hermes</t>
  </si>
  <si>
    <t>Coke oven</t>
  </si>
  <si>
    <t>SCF Melampus and SCF Mitre LNG Vessels</t>
  </si>
  <si>
    <t>Energy Sector Programme III (district heating)</t>
  </si>
  <si>
    <t>Construction of a new district heating system in Linxia</t>
  </si>
  <si>
    <t>STAR Rafineri Crude Oil Refinery</t>
  </si>
  <si>
    <t>India</t>
  </si>
  <si>
    <t>Singapore</t>
  </si>
  <si>
    <t>Norway</t>
  </si>
  <si>
    <t>Ghana</t>
  </si>
  <si>
    <t>Brazil</t>
  </si>
  <si>
    <t>United Arab Emirates</t>
  </si>
  <si>
    <t>Kosovo</t>
  </si>
  <si>
    <t>China</t>
  </si>
  <si>
    <t>Turkey</t>
  </si>
  <si>
    <t>Refining</t>
  </si>
  <si>
    <t>Heating</t>
  </si>
  <si>
    <t>http://www.agaportal.de/pages/aga/projektinformationen/liste.html</t>
  </si>
  <si>
    <t>https://ijglobal.com/data/transaction/32388/gunvor-corporate-facility-2014</t>
  </si>
  <si>
    <t>http://www.ijonline.com/data/transaction/25565/1600mw-mirfa-iwpp</t>
  </si>
  <si>
    <t>https://ijglobal.com/data/transaction/32521/gunvor-revolving-credit-facility-2014</t>
  </si>
  <si>
    <t>https://ijglobal.com/data/transaction/33256/scf-melampus-and-scf-mitre-lng-vessels</t>
  </si>
  <si>
    <t>German Federal Ministry for Economic Affairs and Energy, (2015)</t>
  </si>
  <si>
    <t>https://ijglobal.com/data/transaction/26519/star-rafineri-crude-oil-refinery</t>
  </si>
  <si>
    <t>2014
(national currency)</t>
  </si>
  <si>
    <t>2015
(national currency)</t>
  </si>
  <si>
    <t>Egypt</t>
  </si>
  <si>
    <t>South Korea</t>
  </si>
  <si>
    <t>Nigeria</t>
  </si>
  <si>
    <t>Federal Ministry of Finance (BMF)</t>
  </si>
  <si>
    <t>OECD 2017, BMF 2015</t>
  </si>
  <si>
    <t>Coal, oil and gas</t>
  </si>
  <si>
    <t>Federal Ministry for Economic Affairs and Energy (BMWi), Bundesnetzagentur (BNetzA)</t>
  </si>
  <si>
    <t>50 Hertz et al. 2013/2014/2015</t>
  </si>
  <si>
    <t>Federal Office for Economic Affairs and Export Control (BAFA) - Federal Ministry for Economic Affairs and Energy (BMWi)</t>
  </si>
  <si>
    <t>UBA 2016</t>
  </si>
  <si>
    <t>BMWi 2016</t>
  </si>
  <si>
    <t>Cannot be quantified.</t>
  </si>
  <si>
    <t>KfW/BAFA</t>
  </si>
  <si>
    <t>BMF 2015</t>
  </si>
  <si>
    <t>Deutsche Emissionshandelsstelle (DEHSt)</t>
  </si>
  <si>
    <t>Federal Ministry of Labour and Social Affairs; Municipalities</t>
  </si>
  <si>
    <t>Federal Ministry for Economic Affairs and Energy (BMWi)</t>
  </si>
  <si>
    <t>European Commission 2016</t>
  </si>
  <si>
    <t>2016
(national currency)</t>
  </si>
  <si>
    <t>Infrastructure (inc. distribution)</t>
  </si>
  <si>
    <t>Multiple or unclear</t>
  </si>
  <si>
    <t>Transport</t>
  </si>
  <si>
    <t>Household</t>
  </si>
  <si>
    <t>Electricity (coal- or gas-based)</t>
  </si>
  <si>
    <t>Estimated annual amount
(million, EUR)</t>
  </si>
  <si>
    <t>Estimated annual amount
(national currency)</t>
  </si>
  <si>
    <t>Transition support (decommissioning, retraining/retirement support, rehabilitation)</t>
  </si>
  <si>
    <t>Germany</t>
  </si>
  <si>
    <t>Power Plants</t>
  </si>
  <si>
    <t>Agriculture</t>
  </si>
  <si>
    <t>KfW-IPEX</t>
  </si>
  <si>
    <t>DEG</t>
  </si>
  <si>
    <t>Netherlands</t>
  </si>
  <si>
    <t>United Kingdom</t>
  </si>
  <si>
    <t>Viet Nam</t>
  </si>
  <si>
    <t>Global</t>
  </si>
  <si>
    <t>Oman</t>
  </si>
  <si>
    <t>Iraq</t>
  </si>
  <si>
    <t>Philippines</t>
  </si>
  <si>
    <t>Czech Republic</t>
  </si>
  <si>
    <t xml:space="preserve">Global (Unspecified) </t>
  </si>
  <si>
    <t>Bangladesh</t>
  </si>
  <si>
    <t>Mexico</t>
  </si>
  <si>
    <t>United States</t>
  </si>
  <si>
    <t xml:space="preserve">Modernization of a district heating system in Jinzhong </t>
  </si>
  <si>
    <t>Expansion of Combined Cycle Power Plant</t>
  </si>
  <si>
    <t>Nghi Son oil refinery and petrochemicals complex ECA 2014</t>
  </si>
  <si>
    <t>Reliance Industries Corporate Facility</t>
  </si>
  <si>
    <t>Sohar Refinery Expansion</t>
  </si>
  <si>
    <t>Khormala Gas-Fired Power Plant</t>
  </si>
  <si>
    <t>Acquisition of 45% Stake in Bayernoil Refinery</t>
  </si>
  <si>
    <t>Fred Olsen Fleet Refinancing 2014</t>
  </si>
  <si>
    <t>San Gabriel CCGT Power Plant (414MW)</t>
  </si>
  <si>
    <t>Net4Gas Asset Acquisition Refinancing 2014</t>
  </si>
  <si>
    <t>Catcher FPSO Financing</t>
  </si>
  <si>
    <t>Seadrill West Neptune, West Saturn and West Jupiter Drillships Financing</t>
  </si>
  <si>
    <t>Meghnaghat CCGT Plant (335MW)</t>
  </si>
  <si>
    <t>Gunvor Revolving Credit Facility 2014</t>
  </si>
  <si>
    <t>Kpone Gas-Fired Plant IPP (340MW)</t>
  </si>
  <si>
    <t>Oil and Gas</t>
  </si>
  <si>
    <t>Transmission &amp; Distribution</t>
  </si>
  <si>
    <t>Exploration/Extraction</t>
  </si>
  <si>
    <t>https://www.kfw-ipex-bank.de/International-financing/KfW-IPEX-Bank/Presse/Pressemitteilungen/Pressemitteilungsdetails_182528.html</t>
  </si>
  <si>
    <t>https://ijglobal.com/data/transaction/30453/nghi-son-oil-refinery-and-petrochemicals-complex-eca-2014   
https://ijglobal.com/data/transaction/15757/nghi-son-oil-refinery-and-petrochemicals-complex-2013</t>
  </si>
  <si>
    <t>https://ijglobal.com/data/transaction/30490/reliance-industries-corporate-facility</t>
  </si>
  <si>
    <t>https://ijglobal.com/data/transaction/30221/sohar-refinery-expansion</t>
  </si>
  <si>
    <t xml:space="preserve">http://www.gtreview.com/news/global/gtr-best-deals-of-2014-winners-announced   
http://www.agaportal.de/pdf/berichte/e_jb_2015.pdf (see p.47)
</t>
  </si>
  <si>
    <t>https://ijglobal.com/data/transaction/32400/acquisition-of-45-stake-in-bayernoil-refinery</t>
  </si>
  <si>
    <t>https://ijglobal.com/data/transaction/30923/fred-olsen-fleet-refinancing-2014</t>
  </si>
  <si>
    <t xml:space="preserve">https://www.kfw-ipex-bank.de/International-financing/KfW-IPEX-Bank/Presse/Pressemitteilungen/Pressemitteilungsdetails_213760.html   
https://ijglobal.com/data/transaction/25796/san-gabriel-ccgt-power-plant-414mw
</t>
  </si>
  <si>
    <t xml:space="preserve">https://www.kfw-ipex-bank.de/International-financing/KfW-IPEX-Bank/Presse/Pressemitteilungen/Pressemitteilungsdetails_213760.html   
https://ijglobal.com/data/transaction/25796/san-gabriel-ccgt-power-plant-414mw   
https://ijglobal.com/articles/92242/first-gen-signs-financing-for-san-gabriel
</t>
  </si>
  <si>
    <t>https://ijglobal.com/data/transaction/30907/net4gas-asset-acquisition-refinancing-2014</t>
  </si>
  <si>
    <t>https://ijglobal.com/data/transaction/30812/catcher-fpso-financing</t>
  </si>
  <si>
    <t>https://ijglobal.com/data/transaction/31332/seadrill-west-neptune-west-saturn-and-west-jupiter-drillships-financing</t>
  </si>
  <si>
    <t>https://ijglobal.com/data/transaction/31237/meghnaghat-ccgt-plant-335mw</t>
  </si>
  <si>
    <t>https://ijglobal.com/data/transaction/20733/kpone-gas-fired-plant-ipp-340mw</t>
  </si>
  <si>
    <t>Four Very Large LPG Carriers</t>
  </si>
  <si>
    <t>Two State-of-the-Art Vessels for Offshore Industry</t>
  </si>
  <si>
    <t>Norte III CCGT Power Plant (778MW) Bridge Facility 2015</t>
  </si>
  <si>
    <t>Chim Sao FPSO Refinancing 2015</t>
  </si>
  <si>
    <t>Koole Storage Terminal Port of Rotterdam Expansion 2015</t>
  </si>
  <si>
    <t>1.156GW Hamitabat Gas Fired Power Plant</t>
  </si>
  <si>
    <t xml:space="preserve">Four New Gas Carriers </t>
  </si>
  <si>
    <t>Gunvor Revolving Credit Facility 2015</t>
  </si>
  <si>
    <t>Cidade de Saquarema FPSO</t>
  </si>
  <si>
    <t>Malta LNG to Power Plant (210MW)</t>
  </si>
  <si>
    <t>Salalah 2 IPP (445MW)</t>
  </si>
  <si>
    <t>Varo Energy Additional Facilities 2015</t>
  </si>
  <si>
    <t>Hydrogen Plant for Refinery</t>
  </si>
  <si>
    <t>GasLog 8 New LNG Carriers</t>
  </si>
  <si>
    <t>Beni Suef Power Plant</t>
  </si>
  <si>
    <t>3000 PS Offshore Drilling Rig</t>
  </si>
  <si>
    <t>FPSO Turritella</t>
  </si>
  <si>
    <t>Azura-Edo Gas-Fired Power Plant Phase 1 (450MW)</t>
  </si>
  <si>
    <t>Malta</t>
  </si>
  <si>
    <t>Western Europe (Germany, Switzerland, France)</t>
  </si>
  <si>
    <t>Azerbaijan</t>
  </si>
  <si>
    <t>https://www.kfw-ipex-bank.de/International-financing/KfW-IPEX-Bank/Presse/News/Newsdetails_254528.html</t>
  </si>
  <si>
    <t>https://www.kfw-ipex-bank.de/International-financing/KfW-IPEX-Bank/Presse/Pressemitteilungen/Pressemitteilungsdetails_258688.html</t>
  </si>
  <si>
    <t>https://ijglobal.com/data/transaction/33484/norte-iii-ccgt-power-plant-778mw-bridge-facility-2015</t>
  </si>
  <si>
    <t>https://ijglobal.com/data/transaction/33861/chim-sao-fpso-refinancing-2015</t>
  </si>
  <si>
    <t>https://ijglobal.com/data/transaction/34047/koole-storage-terminal-port-of-rotterdam-expansion-2015</t>
  </si>
  <si>
    <t>https://ijglobal.com/data/transaction/34009/1156gw-hamitabat-gas-fired-power-plant</t>
  </si>
  <si>
    <t>http://www.agaportal.de/en/aga/projektinformationen/projektinformation_2015.html (see listing for August 2015)
https://ijglobal.com/data/transaction/34009/1156gw-hamitabat-gas-fired-power-plant   
https://ijglobal.com/articles/96522/limak-and-inframed-close-on-turkeys-hamitabat-gas-fired</t>
  </si>
  <si>
    <t xml:space="preserve">https://www.kfw-ipex-bank.de/International-financing/KfW-IPEX-Bank/Presse/News/Newsdetails_284417.html   </t>
  </si>
  <si>
    <t>https://www.kfw-ipex-bank.de/International-financing/KfW-IPEX-Bank/Presse/Pressemitteilungen/Pressemitteilungsdetails_258688.html   
http://www.agaportal.de/en/aga/projektinformationen/projektinformation_2015.html (see list for July 2015)</t>
  </si>
  <si>
    <t>https://ijglobal.com/data/transaction/35067/gunvor-revolving-credit-facility-2015</t>
  </si>
  <si>
    <t>https://ijglobal.com/data/transaction/32563/cidade-de-saquarema-fpso</t>
  </si>
  <si>
    <t>https://ijglobal.com/data/transaction/31954/malta-lng-to-power-plant-210mw</t>
  </si>
  <si>
    <t>https://ijglobal.com/data/transaction/33591/salalah-2-ipp-445mw</t>
  </si>
  <si>
    <t>https://ijglobal.com/data/transaction/34797/varo-energy-additional-facilities-2015</t>
  </si>
  <si>
    <t>http://www.agaportal.de/en/aga/projektinformationen/projektinformation_2015.html (see list for October 2015)   
http://www.linde-gas.com/en/news_and_media/press_releases/linde_to_deliver_two_hydrogen_plants_to_russia.html</t>
  </si>
  <si>
    <t>https://ijglobal.com/data/transaction/35425/gaslog-8-new-lng-carriers</t>
  </si>
  <si>
    <t>http://www.agaportal.de/en/aga/projektinformationen/projektinformation_2015.html (see listing for November 2015)
http://www.gtreview.com/news/mena/more-egypt-gas-plant-projects-close-financing   
https://www.kfw-ipex-bank.de/International-financing/KfW-IPEX-Bank/Presse/Pressemitteilungen/Pressemitteilungsdetails_347520.html</t>
  </si>
  <si>
    <t>http://www.agaportal.de/en/aga/projektinformationen/projektinformation_2015.html (see listing for November 2015)   
http://www.kcadeutag.com/media/news/Pages/Bentec-drilling-wins-3-multi-million-dollar-contracts.aspx</t>
  </si>
  <si>
    <t>https://ijglobal.com/data/transaction/35295/fpso-turritella</t>
  </si>
  <si>
    <t>https://ijglobal.com/data/transaction/26548/azura-edo-gas-fired-power-plant-phase-1-450mw</t>
  </si>
  <si>
    <t>Storage</t>
  </si>
  <si>
    <t>Infrastructure</t>
  </si>
  <si>
    <t>Electricity (gas-based)</t>
  </si>
  <si>
    <t>Electricity</t>
  </si>
  <si>
    <r>
      <rPr>
        <b/>
        <sz val="11"/>
        <color theme="1"/>
        <rFont val="Calibri"/>
        <family val="2"/>
        <scheme val="minor"/>
      </rPr>
      <t>Capacity payments to fossil fired power plants:</t>
    </r>
    <r>
      <rPr>
        <sz val="11"/>
        <color theme="1"/>
        <rFont val="Calibri"/>
        <family val="2"/>
        <scheme val="minor"/>
      </rPr>
      <t xml:space="preserve"> Operators of eight brown coal-fired power plants receive a compensation for keeping power plants in standby mode, but retaining them from the electricity market.</t>
    </r>
  </si>
  <si>
    <r>
      <rPr>
        <b/>
        <sz val="11"/>
        <color theme="1"/>
        <rFont val="Calibri"/>
        <family val="2"/>
        <scheme val="minor"/>
      </rPr>
      <t xml:space="preserve">Energy Tax Breaks for Agriculture and Manufacturing: </t>
    </r>
    <r>
      <rPr>
        <sz val="11"/>
        <color theme="1"/>
        <rFont val="Calibri"/>
        <family val="2"/>
        <scheme val="minor"/>
      </rPr>
      <t>Certain users in the agriculture, forestry, and manufacturing sectors profit from energy tax reductions on fuel used for heating and operational purposes.</t>
    </r>
  </si>
  <si>
    <r>
      <rPr>
        <b/>
        <sz val="11"/>
        <color theme="1"/>
        <rFont val="Calibri"/>
        <family val="2"/>
        <scheme val="minor"/>
      </rPr>
      <t xml:space="preserve">Peak Equalisation Scheme (energy): </t>
    </r>
    <r>
      <rPr>
        <sz val="11"/>
        <color theme="1"/>
        <rFont val="Calibri"/>
        <family val="2"/>
        <scheme val="minor"/>
      </rPr>
      <t>Certain companies receive additional refunds on their energy tax bills in cases where the decrease in pension contributions did not prove large enough to offset the new tax burden on energy inputs.</t>
    </r>
  </si>
  <si>
    <r>
      <rPr>
        <b/>
        <sz val="11"/>
        <color theme="1"/>
        <rFont val="Calibri"/>
        <family val="2"/>
        <scheme val="minor"/>
      </rPr>
      <t xml:space="preserve">Energy Tax Relief for Energy Intensive Processes: </t>
    </r>
    <r>
      <rPr>
        <sz val="11"/>
        <color theme="1"/>
        <rFont val="Calibri"/>
        <family val="2"/>
        <scheme val="minor"/>
      </rPr>
      <t>Certain energy-intensive processes and techniques are exempt from the energy tax.</t>
    </r>
  </si>
  <si>
    <r>
      <rPr>
        <b/>
        <sz val="11"/>
        <color theme="1"/>
        <rFont val="Calibri"/>
        <family val="2"/>
        <scheme val="minor"/>
      </rPr>
      <t>Energy Tax Exemption for Fuels Used in Commercial Aviation:</t>
    </r>
    <r>
      <rPr>
        <sz val="11"/>
        <color theme="1"/>
        <rFont val="Calibri"/>
        <family val="2"/>
        <scheme val="minor"/>
      </rPr>
      <t xml:space="preserve"> Domestic flights operated by commercial air carriers are exempted from the energy tax that usually applies to the consumption of fossil fuels. Kerosene which is used on international flights is also considered as subsidy.</t>
    </r>
  </si>
  <si>
    <r>
      <rPr>
        <b/>
        <sz val="11"/>
        <color theme="1"/>
        <rFont val="Calibri"/>
        <family val="2"/>
        <scheme val="minor"/>
      </rPr>
      <t>Energy Tax Exemption for Fuels Used in Internal Waterway Transportation:</t>
    </r>
    <r>
      <rPr>
        <sz val="11"/>
        <color theme="1"/>
        <rFont val="Calibri"/>
        <family val="2"/>
        <scheme val="minor"/>
      </rPr>
      <t xml:space="preserve"> Internal waterway transportation is exempt from the energy tax that normally applies to the consumption of fossil fuels.</t>
    </r>
  </si>
  <si>
    <r>
      <rPr>
        <b/>
        <sz val="11"/>
        <color theme="1"/>
        <rFont val="Calibri"/>
        <family val="2"/>
        <scheme val="minor"/>
      </rPr>
      <t xml:space="preserve">Energy Tax Relief for Public Transportation: </t>
    </r>
    <r>
      <rPr>
        <sz val="11"/>
        <color theme="1"/>
        <rFont val="Calibri"/>
        <family val="2"/>
        <scheme val="minor"/>
      </rPr>
      <t>The fuel tax levied on public passenger transportation upon application is reduced.</t>
    </r>
  </si>
  <si>
    <r>
      <rPr>
        <b/>
        <sz val="11"/>
        <color theme="1"/>
        <rFont val="Calibri"/>
        <family val="2"/>
        <scheme val="minor"/>
      </rPr>
      <t>Energy Tax Relief for LPG and Natural Gas Used in Engines:</t>
    </r>
    <r>
      <rPr>
        <sz val="11"/>
        <color theme="1"/>
        <rFont val="Calibri"/>
        <family val="2"/>
        <scheme val="minor"/>
      </rPr>
      <t xml:space="preserve"> The fuel tax on LPG and natural gas used in engines is reduced.</t>
    </r>
  </si>
  <si>
    <r>
      <rPr>
        <b/>
        <sz val="11"/>
        <color theme="1"/>
        <rFont val="Calibri"/>
        <family val="2"/>
        <scheme val="minor"/>
      </rPr>
      <t xml:space="preserve">Energy Tax Refund for Diesel Used in Agriculture and Forestry: </t>
    </r>
    <r>
      <rPr>
        <sz val="11"/>
        <color theme="1"/>
        <rFont val="Calibri"/>
        <family val="2"/>
        <scheme val="minor"/>
      </rPr>
      <t>Tax rebates are provided on the diesel fuel that is used in agriculture and forestry.</t>
    </r>
  </si>
  <si>
    <r>
      <rPr>
        <b/>
        <sz val="11"/>
        <color theme="1"/>
        <rFont val="Calibri"/>
        <family val="2"/>
        <scheme val="minor"/>
      </rPr>
      <t>Energy tax exemption non-energy use:</t>
    </r>
    <r>
      <rPr>
        <sz val="11"/>
        <color theme="1"/>
        <rFont val="Calibri"/>
        <family val="2"/>
        <scheme val="minor"/>
      </rPr>
      <t xml:space="preserve"> Energy carriers which are not used for energy purposes but instead for e.g. the production of plastics are exempt from the energy tax.</t>
    </r>
  </si>
  <si>
    <r>
      <rPr>
        <b/>
        <sz val="11"/>
        <color theme="1"/>
        <rFont val="Calibri"/>
        <family val="2"/>
        <scheme val="minor"/>
      </rPr>
      <t>Energy Tax Relief for Diesel:</t>
    </r>
    <r>
      <rPr>
        <sz val="11"/>
        <color theme="1"/>
        <rFont val="Calibri"/>
        <family val="2"/>
        <scheme val="minor"/>
      </rPr>
      <t xml:space="preserve"> Diesel is taxed at 18.41 cents / l less than gasoline.</t>
    </r>
  </si>
  <si>
    <r>
      <rPr>
        <b/>
        <sz val="11"/>
        <color theme="1"/>
        <rFont val="Calibri"/>
        <family val="2"/>
        <scheme val="minor"/>
      </rPr>
      <t xml:space="preserve">Peak Equalisation Scheme (electricity): </t>
    </r>
    <r>
      <rPr>
        <sz val="11"/>
        <color theme="1"/>
        <rFont val="Calibri"/>
        <family val="2"/>
        <scheme val="minor"/>
      </rPr>
      <t>Certain companies receive additional refunds on their electricity tax bills in cases where the decrease in pension contributions did not prove large enough to offset the new tax burden on electricity inputs.</t>
    </r>
  </si>
  <si>
    <r>
      <rPr>
        <b/>
        <sz val="11"/>
        <color theme="1"/>
        <rFont val="Calibri"/>
        <family val="2"/>
        <scheme val="minor"/>
      </rPr>
      <t>Tax exemption in the aviation tax:</t>
    </r>
    <r>
      <rPr>
        <sz val="11"/>
        <color theme="1"/>
        <rFont val="Calibri"/>
        <family val="2"/>
        <scheme val="minor"/>
      </rPr>
      <t xml:space="preserve"> Departures of certain groups of persons (e.g. children under 2 years) or for a specific purpose (e.g. departures for military purposes) are exempt from aviation tax.</t>
    </r>
  </si>
  <si>
    <r>
      <rPr>
        <b/>
        <sz val="11"/>
        <color theme="1"/>
        <rFont val="Calibri"/>
        <family val="2"/>
        <scheme val="minor"/>
      </rPr>
      <t>Tax advantages company cars:</t>
    </r>
    <r>
      <rPr>
        <sz val="11"/>
        <color theme="1"/>
        <rFont val="Calibri"/>
        <family val="2"/>
        <scheme val="minor"/>
      </rPr>
      <t xml:space="preserve"> privately used company cars are largely benefiting from tax privileges.</t>
    </r>
  </si>
  <si>
    <r>
      <rPr>
        <b/>
        <sz val="11"/>
        <color theme="1"/>
        <rFont val="Calibri"/>
        <family val="2"/>
        <scheme val="minor"/>
      </rPr>
      <t xml:space="preserve">Electricity Tax Exemption for Electricity Intensive Processes: </t>
    </r>
    <r>
      <rPr>
        <sz val="11"/>
        <color theme="1"/>
        <rFont val="Calibri"/>
        <family val="2"/>
        <scheme val="minor"/>
      </rPr>
      <t>Certain electricity-intensive processes and techniques (e.g. electrolysis) are exempt from the electricity tax.</t>
    </r>
  </si>
  <si>
    <r>
      <rPr>
        <b/>
        <sz val="11"/>
        <color theme="1"/>
        <rFont val="Calibri"/>
        <family val="2"/>
        <scheme val="minor"/>
      </rPr>
      <t xml:space="preserve">Electricity Tax Breaks for Agriculture and Manufacturing: </t>
    </r>
    <r>
      <rPr>
        <sz val="11"/>
        <color theme="1"/>
        <rFont val="Calibri"/>
        <family val="2"/>
        <scheme val="minor"/>
      </rPr>
      <t>Certain users in the agriculture, forestry, and manufacturing sectors profit from electricity tax reductions on electricity used for operational purposes.</t>
    </r>
  </si>
  <si>
    <r>
      <rPr>
        <b/>
        <sz val="11"/>
        <color theme="1"/>
        <rFont val="Calibri"/>
        <family val="2"/>
        <scheme val="minor"/>
      </rPr>
      <t>Reduced electricity grid charges for energy-intensive industry:</t>
    </r>
    <r>
      <rPr>
        <sz val="11"/>
        <color theme="1"/>
        <rFont val="Calibri"/>
        <family val="2"/>
        <scheme val="minor"/>
      </rPr>
      <t xml:space="preserve"> Electricity consumers with an atypical use or with an annual consumption of at least 10 GWh benefit from reduced electricity grid charges.</t>
    </r>
  </si>
  <si>
    <r>
      <rPr>
        <b/>
        <sz val="11"/>
        <color theme="1"/>
        <rFont val="Calibri"/>
        <family val="2"/>
        <scheme val="minor"/>
      </rPr>
      <t>Special Compensation Rule for the Renewable Energy Sources Act (EEG-Umlage):</t>
    </r>
    <r>
      <rPr>
        <sz val="11"/>
        <color theme="1"/>
        <rFont val="Calibri"/>
        <family val="2"/>
        <scheme val="minor"/>
      </rPr>
      <t xml:space="preserve"> Certain energy-intensive companies in the manufacturing sector are partially exempt from the payment of the surcharge for renewable energy.</t>
    </r>
  </si>
  <si>
    <r>
      <rPr>
        <b/>
        <sz val="11"/>
        <color theme="1"/>
        <rFont val="Calibri"/>
        <family val="2"/>
        <scheme val="minor"/>
      </rPr>
      <t>EEG exemption for electrical energy produced in own power stations:</t>
    </r>
    <r>
      <rPr>
        <sz val="11"/>
        <color theme="1"/>
        <rFont val="Calibri"/>
        <family val="2"/>
        <scheme val="minor"/>
      </rPr>
      <t xml:space="preserve"> Up until 2014, self-generated electricity was completely exempt from the EEG levy. While this was changed for new power stations with the EEG amendment 2014, there is still stock protection for existing plants.</t>
    </r>
  </si>
  <si>
    <r>
      <rPr>
        <b/>
        <sz val="11"/>
        <color theme="1"/>
        <rFont val="Calibri"/>
        <family val="2"/>
        <scheme val="minor"/>
      </rPr>
      <t>Compensation scheme for electricity price (Strompreiskompensation):</t>
    </r>
    <r>
      <rPr>
        <sz val="11"/>
        <color theme="1"/>
        <rFont val="Calibri"/>
        <family val="2"/>
        <scheme val="minor"/>
      </rPr>
      <t xml:space="preserve"> Certain electricity-intensive companies are compensated for 85% of their electricity costs due to emissions trading.</t>
    </r>
  </si>
  <si>
    <r>
      <rPr>
        <b/>
        <sz val="11"/>
        <color theme="1"/>
        <rFont val="Calibri"/>
        <family val="2"/>
        <scheme val="minor"/>
      </rPr>
      <t>Direct aid to poor families:</t>
    </r>
    <r>
      <rPr>
        <sz val="11"/>
        <color theme="1"/>
        <rFont val="Calibri"/>
        <family val="2"/>
        <scheme val="minor"/>
      </rPr>
      <t xml:space="preserve"> The state covers 'reasonable' heating costs of recipients of social security benefits.</t>
    </r>
  </si>
  <si>
    <r>
      <rPr>
        <b/>
        <sz val="11"/>
        <color theme="1"/>
        <rFont val="Calibri"/>
        <family val="2"/>
        <scheme val="minor"/>
      </rPr>
      <t xml:space="preserve">KfW / BAFA funding for Heating Modernization: </t>
    </r>
    <r>
      <rPr>
        <sz val="11"/>
        <color theme="1"/>
        <rFont val="Calibri"/>
        <family val="2"/>
        <scheme val="minor"/>
      </rPr>
      <t>KfW's and BAFA's funding programs offer subsidies and interest-subsidized loans for heating modernization by which existing fossil heating systems can be replaced by modern condensing oil or gas boilers.</t>
    </r>
  </si>
  <si>
    <t>Public finance</t>
  </si>
  <si>
    <t>1600MW Mirfa IWPP</t>
  </si>
  <si>
    <t>Financial contributions for maritime transport</t>
  </si>
  <si>
    <t>Subsidies for the sale of German coal for electricity generation and to compensate impacts of capacity adjustment</t>
  </si>
  <si>
    <t>Early Retirement Payments for Hard Coal Miners in North Rhine Westphalia and Saarland</t>
  </si>
  <si>
    <t>Adjustment benefit for coal miners</t>
  </si>
  <si>
    <t>Rehabilitation of Lignite Mining Sites in East Germany</t>
  </si>
  <si>
    <t xml:space="preserve">Since 1930, the German Government has exempted from energy tax the coal, natural gas, and petroleum products that manufacturers of energy products (e.g. refineries) use as process energy (§§ 26, 37, 44, 47 EnergieStG - Herstellerprivileg). In line with EU Directive 2003/96/EG, the German Government provides this exemption on competitiveness grounds. A 2009 evaluation report of German subsidies — requested by the Federal Ministry of Finance — concluded, nevertheless, that the measure was harmful to the environment, though it had been maintained to meet the EU’s competition guidelines (FiFo et al. 2009). </t>
  </si>
  <si>
    <t>Federal Government</t>
  </si>
  <si>
    <t>Industry and business</t>
  </si>
  <si>
    <r>
      <rPr>
        <b/>
        <sz val="11"/>
        <color theme="1"/>
        <rFont val="Calibri"/>
        <family val="2"/>
        <scheme val="minor"/>
      </rPr>
      <t>Energy Tax Relief for Coal:</t>
    </r>
    <r>
      <rPr>
        <sz val="11"/>
        <color theme="1"/>
        <rFont val="Calibri"/>
        <family val="2"/>
        <scheme val="minor"/>
      </rPr>
      <t xml:space="preserve"> A lower tax rate applies to coal, which is used for heat generation, than to other fossil fuels.</t>
    </r>
  </si>
  <si>
    <r>
      <rPr>
        <b/>
        <sz val="11"/>
        <color theme="1"/>
        <rFont val="Calibri"/>
        <family val="2"/>
        <scheme val="minor"/>
      </rPr>
      <t>Reduction of CHP levy:</t>
    </r>
    <r>
      <rPr>
        <sz val="11"/>
        <color theme="1"/>
        <rFont val="Calibri"/>
        <family val="2"/>
        <scheme val="minor"/>
      </rPr>
      <t xml:space="preserve"> For electricity-intensive companies as well as rail-bound transport and railway infrastructure companies, reduced rates apply for the CHP levy.</t>
    </r>
  </si>
  <si>
    <t>n/a</t>
  </si>
  <si>
    <t>Government / public body</t>
  </si>
  <si>
    <t>Households</t>
  </si>
  <si>
    <t>Budgetary support for RD&amp;D for coal</t>
  </si>
  <si>
    <t>Budgetary support for RD&amp;D for oil and gas</t>
  </si>
  <si>
    <t>Budgetary support for RD&amp;D for CCS</t>
  </si>
  <si>
    <t>Budgetary support for RD&amp;D for unallocated fossil fuels</t>
  </si>
  <si>
    <t>TOTAL</t>
  </si>
  <si>
    <t>Coal Mining</t>
  </si>
  <si>
    <t>Mining Royalty Exemption for Hard Coal</t>
  </si>
  <si>
    <t>Mining Royalty Exemption for Lignite</t>
  </si>
  <si>
    <t>Water Fee Exemption for Lignite Coal Producers</t>
  </si>
  <si>
    <t>Water Fee Exemption for Hard Coal Producers</t>
  </si>
  <si>
    <r>
      <rPr>
        <b/>
        <sz val="11"/>
        <color theme="1"/>
        <rFont val="Calibri"/>
        <family val="2"/>
        <scheme val="minor"/>
      </rPr>
      <t>Exemption of open-cast lignite mining from the production
charges for mineral resources</t>
    </r>
    <r>
      <rPr>
        <sz val="11"/>
        <color theme="1"/>
        <rFont val="Calibri"/>
        <family val="2"/>
        <scheme val="minor"/>
      </rPr>
      <t>: Under the Federal Mining Act, a production charge of 10% of the market price is basically payable on non-mining mineral resources. The Länder are authorised to vary this rate from time to time or to exempt certain raw materials from the production charge, and individual Länder do in fact make use of this facility in various ways. On the basis of ancient rights, open-cast lignite mining is completely exempted from this production charge.</t>
    </r>
  </si>
  <si>
    <t>Federal Environment Agency (Umweltbundesamt), 2014</t>
  </si>
  <si>
    <t>** Direct aid is provided to poor families to cover 'reasonable' heating costs of recipients of social security benefits. But the amount is not identified.</t>
  </si>
  <si>
    <t>* Agriculture: Consumption - Support to agriculture is actually higher, as additional energy tax breaks and electrcitiy tax breaks are provided for the agriculture and manufacturing sectors. These were included in the total for Industry &amp; Business.</t>
  </si>
  <si>
    <t xml:space="preserve">Oil and gas </t>
  </si>
  <si>
    <t xml:space="preserve">Electricity </t>
  </si>
  <si>
    <t>Classified as Industry and Business, even though it also applies to engines used in other sectors.</t>
  </si>
  <si>
    <t>Development, extraction and preparation</t>
  </si>
  <si>
    <t>Transition support (workers and communities)</t>
  </si>
  <si>
    <t>Decommissioning and rehabilitation</t>
  </si>
  <si>
    <r>
      <rPr>
        <b/>
        <sz val="11"/>
        <color theme="1"/>
        <rFont val="Calibri"/>
        <family val="2"/>
        <scheme val="minor"/>
      </rPr>
      <t xml:space="preserve">Manufacturer Privilege. Cost of intermediate inputs: Coal. </t>
    </r>
    <r>
      <rPr>
        <sz val="11"/>
        <color theme="1"/>
        <rFont val="Calibri"/>
        <family val="2"/>
        <scheme val="minor"/>
      </rPr>
      <t>Since 1930, the German Government has exempted from energy tax the coal, natural gas, and petroleum products that manufacturers of energy products (e.g. refineries) use as process energy.</t>
    </r>
  </si>
  <si>
    <r>
      <rPr>
        <b/>
        <sz val="11"/>
        <color theme="1"/>
        <rFont val="Calibri"/>
        <family val="2"/>
        <scheme val="minor"/>
      </rPr>
      <t xml:space="preserve">Manufacturer Privilege. Cost of intermediate inputs: Oil. </t>
    </r>
    <r>
      <rPr>
        <sz val="11"/>
        <color theme="1"/>
        <rFont val="Calibri"/>
        <family val="2"/>
        <scheme val="minor"/>
      </rPr>
      <t>Since 1930, the German Government has exempted from energy tax the coal, natural gas, and petroleum products that manufacturers of energy products (e.g. refineries) use as process energy.</t>
    </r>
  </si>
  <si>
    <r>
      <rPr>
        <b/>
        <sz val="11"/>
        <color theme="1"/>
        <rFont val="Calibri"/>
        <family val="2"/>
        <scheme val="minor"/>
      </rPr>
      <t xml:space="preserve">Manufacturer Privilege. Cost of intermediate inputs: Natural Gas. </t>
    </r>
    <r>
      <rPr>
        <sz val="11"/>
        <color theme="1"/>
        <rFont val="Calibri"/>
        <family val="2"/>
        <scheme val="minor"/>
      </rPr>
      <t>Since 1930, the German Government has exempted from energy tax the coal, natural gas, and petroleum products that manufacturers of energy products (e.g. refineries) use as process energy.</t>
    </r>
  </si>
  <si>
    <t>Public finance (domestic and EU)</t>
  </si>
  <si>
    <t>OECD 2015</t>
  </si>
  <si>
    <t>IEA 2016</t>
  </si>
  <si>
    <t>Aviation</t>
  </si>
  <si>
    <t>Maritime</t>
  </si>
  <si>
    <t>Source 2</t>
  </si>
  <si>
    <t>Electricity (coal-based)</t>
  </si>
  <si>
    <r>
      <rPr>
        <b/>
        <sz val="11"/>
        <color indexed="8"/>
        <rFont val="Calibri"/>
        <family val="2"/>
        <scheme val="minor"/>
      </rPr>
      <t xml:space="preserve">Combined Aids in North Rhine Westphalia (Hard coal phase-out). </t>
    </r>
    <r>
      <rPr>
        <sz val="11"/>
        <color indexed="8"/>
        <rFont val="Calibri"/>
        <family val="2"/>
        <scheme val="minor"/>
      </rPr>
      <t>General support to the hard coal industry in order to ease its gradual decline. The programme still gives rise to significant federal and state annual payments. It is due to expire at the end of 2018.</t>
    </r>
  </si>
  <si>
    <t>Source 3</t>
  </si>
  <si>
    <t>Multiple activities or unclear</t>
  </si>
  <si>
    <t>OECD 2015 (year 2014)</t>
  </si>
  <si>
    <t>FÖS 2017</t>
  </si>
  <si>
    <t>Own calculations according to UBA (2016) methodology. For 2015/16: Total kerosene sold in Germany for national and internaional commercial aviation was multiplied by the regular tax rate of 65.45 cents/l.</t>
  </si>
  <si>
    <t>AGEB 2017</t>
  </si>
  <si>
    <t>Calculated for the share of fossil fuels in gross electricity production 2014: 54,4% | 2015: 52,7% | 2016: 53,1% (AGEB 2017)</t>
  </si>
  <si>
    <t>Own calculations according to UBA methodology. Calculated for the share of fossil fuels in gross electricity production 2014: 54,4% | 2015: 52,7% | 2016: 53,1% (AGEB 2017)</t>
  </si>
  <si>
    <t>FÖS (2017): Calculated for the share of fossil fuels in gross electricity production 2014: 54,4% | 2015: 52,7% | 2016: 53,1% (AGEB 2017)</t>
  </si>
  <si>
    <t xml:space="preserve">FÖS (2017): Own calculations according to UBA methodology. Sales of 43.3 billion liters of diesel in 2015 multiplied by the tax concession against gasoline of 18.41 cent / l. </t>
  </si>
  <si>
    <t>FÖS (2017): Own calculations according to UBA methodology. Multiplication of tax revenue by a factor of 6 according to the tax rate for heating oil (EUR 1.98 / GJ).
Classified as industry and business, even though it also benefits other sectors where heat generation takes place.</t>
  </si>
  <si>
    <t>FÖS (2017b)</t>
  </si>
  <si>
    <t>BMAS</t>
  </si>
  <si>
    <t>SRU 2016</t>
  </si>
  <si>
    <t>FÖS (2017): Own calculations according to UBA methodology. 990 million GJ Primary energy consumption for non-energy use (AGEB 2017) multiplied by the tax rate for light fuel oil and natural gas, followed by averaging.</t>
  </si>
  <si>
    <t>Calculated for the share of fossil fuels in gross electricity production 2015: 52,7% (AGEB 2017): only data for 2015 available. 
Classified as Industry and business as it appears to benefit those sectors primarily, even though it benefits railways as well.</t>
  </si>
  <si>
    <t>Gunvor operates as a trader across the whole oil and gas supply chain.</t>
  </si>
  <si>
    <t>Gunvor Corporate Facility 2014 (Gunvor operates as a trader across the whole oil and gas supply chain.)</t>
  </si>
  <si>
    <t>Maritime uses fuel that is mainly fossil fuel, so we included this in the data</t>
  </si>
  <si>
    <t>Lower limit of margin: 3.11 - 5.26 billion. The volume of the subsidy depends on the share of private usage, which is unknown. The study  FÖS 2017 refers to two calculations for an upper and a lower bound. This value here is the lower, conservative one.
Additionally, we excluded the non-fossil share, which is 5%, according to IEA's energy balance for transport Germany.</t>
  </si>
  <si>
    <t>If data was known, it would have to be calculated based on the share of fossil fuels in Germany's electricity mix.</t>
  </si>
  <si>
    <t>Federal Ministry of Finance (2013)</t>
  </si>
  <si>
    <t>Federal Ministry of Finance (2016)</t>
  </si>
  <si>
    <t>Classified as Industry and Business, even though it also applies to agriculture.</t>
  </si>
  <si>
    <t>International (outside the EU)</t>
  </si>
  <si>
    <t>State-owned enterprise investment</t>
  </si>
  <si>
    <r>
      <t xml:space="preserve">Fiscal support
</t>
    </r>
    <r>
      <rPr>
        <sz val="10"/>
        <color theme="1"/>
        <rFont val="Calibri"/>
        <family val="2"/>
        <scheme val="minor"/>
      </rPr>
      <t>(Budget expenditure
+ tax exemptions
+ price or income support)</t>
    </r>
  </si>
  <si>
    <t>Domestic + EU</t>
  </si>
  <si>
    <t>Contents:</t>
  </si>
  <si>
    <t>Summary</t>
  </si>
  <si>
    <t>Fiscal support</t>
  </si>
  <si>
    <t>SOE investment</t>
  </si>
  <si>
    <t>Read the full report: http://odi.org/Europe-fossil-fuel-subsidies</t>
  </si>
  <si>
    <r>
      <t>For the purpose of this report, production subsidies for fossil fuels include: national subsidies, investment by state-owned enterprises (SOEs), and public finance. The f</t>
    </r>
    <r>
      <rPr>
        <sz val="11"/>
        <rFont val="Calibri"/>
        <family val="2"/>
        <scheme val="minor"/>
      </rPr>
      <t xml:space="preserve">ull report </t>
    </r>
    <r>
      <rPr>
        <i/>
        <sz val="11"/>
        <rFont val="Calibri"/>
        <family val="2"/>
        <scheme val="minor"/>
      </rPr>
      <t xml:space="preserve">Phase-out 2020: monitoring Europe's fossil fuel subsidies </t>
    </r>
    <r>
      <rPr>
        <sz val="11"/>
        <color theme="1"/>
        <rFont val="Calibri"/>
        <family val="2"/>
        <scheme val="minor"/>
      </rPr>
      <t xml:space="preserve">provides a detailed discussion of technical and transparency issues in identifying subsidies to fossil production and consumption, and outlines the methodology used in this country study. </t>
    </r>
  </si>
  <si>
    <r>
      <t xml:space="preserve">The authors welcome feedback on the full report, on the country study, and on this data sheet to improve the accuracy and transparency of information on </t>
    </r>
    <r>
      <rPr>
        <sz val="11"/>
        <rFont val="Calibri"/>
        <family val="2"/>
        <scheme val="minor"/>
      </rPr>
      <t>European governments and EU Commission</t>
    </r>
    <r>
      <rPr>
        <b/>
        <sz val="11"/>
        <rFont val="Calibri"/>
        <family val="2"/>
        <scheme val="minor"/>
      </rPr>
      <t xml:space="preserve"> </t>
    </r>
    <r>
      <rPr>
        <sz val="11"/>
        <color theme="1"/>
        <rFont val="Calibri"/>
        <family val="2"/>
        <scheme val="minor"/>
      </rPr>
      <t>subsidies to fossil fuel production and consumption.</t>
    </r>
  </si>
  <si>
    <t>Subsidies for production  and consumption of coal, oil and gas: Germany</t>
  </si>
  <si>
    <r>
      <t xml:space="preserve">This data sheet provides background information for the country study: </t>
    </r>
    <r>
      <rPr>
        <i/>
        <sz val="11"/>
        <rFont val="Calibri"/>
        <family val="2"/>
        <scheme val="minor"/>
      </rPr>
      <t>Monitoring Europe's fossil fuel subsidies: Germany</t>
    </r>
  </si>
  <si>
    <t>Read the Germany country study: https://www.odi.org/publications/10931-monitoring-europes-fossil-fuel-subsidies-germany</t>
  </si>
  <si>
    <t>FÖS (2017): Calculated for the share of fossil fuels in gross electricity production 2014: 54,4% | 2015: 52,7% | 2016: 53,1% (AGEB 2017).</t>
  </si>
  <si>
    <t>The energy tax law applies to fossil fuels used for heating or transport.</t>
  </si>
  <si>
    <t>Summary table of subsidies by activity (Euro millions, average 2014 - 2016) - Germany</t>
  </si>
  <si>
    <t>Fiscal support (including tax breaks, budgetary expenditure, and price and income support) - in national currency (Euro) millions - Germany</t>
  </si>
  <si>
    <t>Public finance (domestic and within the EU) - in national currency (Euros) millions - Germany</t>
  </si>
  <si>
    <t>Public finance (international) - in national currency (Euros) millions - Germany</t>
  </si>
  <si>
    <t>SOE Investment in Euro millions (except where otherwise indicated) - Germany</t>
  </si>
  <si>
    <t>All currency conversions were made using yearly average rates, available at: http://www.canadianforex.ca/forex-tools/historical-rate-tools/yearly-average-rates</t>
  </si>
  <si>
    <t>In the period of this study (2014-2016) we have not identified any investment in fossil fuels by state-owned enterprises (SOEs) that are majority owned by the German government (50% or more).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</si>
</sst>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407]General"/>
  </numFmts>
  <fonts count="4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color theme="1"/>
      <name val="Calibri"/>
      <family val="2"/>
      <scheme val="minor"/>
    </font>
    <font>
      <u/>
      <sz val="12"/>
      <color theme="10"/>
      <name val="Calibri"/>
      <family val="2"/>
      <scheme val="minor"/>
    </font>
    <font>
      <sz val="10"/>
      <name val="Arial"/>
      <family val="2"/>
    </font>
    <font>
      <sz val="11"/>
      <color rgb="FF9C5700"/>
      <name val="Calibri"/>
      <family val="2"/>
      <scheme val="minor"/>
    </font>
    <font>
      <u/>
      <sz val="11"/>
      <color theme="10"/>
      <name val="Calibri"/>
      <family val="2"/>
      <scheme val="minor"/>
    </font>
    <font>
      <sz val="11"/>
      <name val="Calibri"/>
      <family val="2"/>
      <scheme val="minor"/>
    </font>
    <font>
      <u/>
      <sz val="10"/>
      <color indexed="12"/>
      <name val="Verdana"/>
      <family val="2"/>
    </font>
    <font>
      <sz val="10"/>
      <color indexed="8"/>
      <name val="Verdana"/>
      <family val="2"/>
    </font>
    <font>
      <sz val="11"/>
      <color indexed="8"/>
      <name val="Calibri"/>
      <family val="2"/>
      <scheme val="minor"/>
    </font>
    <font>
      <i/>
      <sz val="11"/>
      <color theme="1"/>
      <name val="Calibri"/>
      <family val="2"/>
      <scheme val="minor"/>
    </font>
    <font>
      <sz val="10"/>
      <color theme="1"/>
      <name val="Trebuchet MS"/>
      <family val="2"/>
    </font>
    <font>
      <u/>
      <sz val="11"/>
      <color indexed="12"/>
      <name val="Calibri"/>
      <family val="2"/>
      <scheme val="minor"/>
    </font>
    <font>
      <b/>
      <sz val="11"/>
      <color indexed="8"/>
      <name val="Calibri"/>
      <family val="2"/>
      <scheme val="minor"/>
    </font>
    <font>
      <b/>
      <sz val="11"/>
      <color rgb="FFFF0000"/>
      <name val="Calibri"/>
      <family val="2"/>
      <scheme val="minor"/>
    </font>
    <font>
      <sz val="10"/>
      <color theme="1"/>
      <name val="Calibri"/>
      <family val="2"/>
      <scheme val="minor"/>
    </font>
    <font>
      <b/>
      <i/>
      <sz val="10"/>
      <color theme="1"/>
      <name val="Calibri"/>
      <family val="2"/>
      <scheme val="minor"/>
    </font>
    <font>
      <b/>
      <sz val="10"/>
      <color theme="1"/>
      <name val="Calibri"/>
      <family val="2"/>
      <scheme val="minor"/>
    </font>
    <font>
      <i/>
      <sz val="10"/>
      <color theme="1"/>
      <name val="Calibri"/>
      <family val="2"/>
      <scheme val="minor"/>
    </font>
    <font>
      <sz val="10"/>
      <name val="Calibri"/>
      <family val="2"/>
      <scheme val="minor"/>
    </font>
    <font>
      <b/>
      <sz val="11"/>
      <name val="Calibri"/>
      <family val="2"/>
      <scheme val="minor"/>
    </font>
    <font>
      <sz val="11"/>
      <color rgb="FF000000"/>
      <name val="Calibri"/>
      <family val="2"/>
      <scheme val="minor"/>
    </font>
    <font>
      <b/>
      <sz val="12"/>
      <color theme="0"/>
      <name val="Calibri"/>
      <family val="2"/>
      <scheme val="minor"/>
    </font>
    <font>
      <i/>
      <sz val="11"/>
      <name val="Calibri"/>
      <family val="2"/>
      <scheme val="minor"/>
    </font>
    <font>
      <b/>
      <u/>
      <sz val="11"/>
      <color theme="10"/>
      <name val="Calibri"/>
      <family val="2"/>
      <scheme val="minor"/>
    </font>
    <font>
      <sz val="8"/>
      <name val="Verdana"/>
      <family val="2"/>
    </font>
    <font>
      <u/>
      <sz val="10"/>
      <color theme="10"/>
      <name val="Trebuchet MS"/>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7E6C95"/>
        <bgColor indexed="64"/>
      </patternFill>
    </fill>
  </fills>
  <borders count="4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auto="1"/>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auto="1"/>
      </top>
      <bottom style="medium">
        <color indexed="64"/>
      </bottom>
      <diagonal/>
    </border>
    <border>
      <left style="medium">
        <color indexed="64"/>
      </left>
      <right/>
      <top style="medium">
        <color indexed="64"/>
      </top>
      <bottom/>
      <diagonal/>
    </border>
    <border>
      <left/>
      <right style="thin">
        <color auto="1"/>
      </right>
      <top style="medium">
        <color indexed="64"/>
      </top>
      <bottom/>
      <diagonal/>
    </border>
    <border>
      <left style="thin">
        <color auto="1"/>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indexed="64"/>
      </left>
      <right style="thin">
        <color indexed="64"/>
      </right>
      <top style="thin">
        <color theme="1" tint="0.499984740745262"/>
      </top>
      <bottom style="thin">
        <color theme="1" tint="0.499984740745262"/>
      </bottom>
      <diagonal/>
    </border>
    <border>
      <left style="medium">
        <color indexed="64"/>
      </left>
      <right style="medium">
        <color indexed="64"/>
      </right>
      <top style="thin">
        <color theme="1" tint="0.499984740745262"/>
      </top>
      <bottom style="thin">
        <color theme="1" tint="0.499984740745262"/>
      </bottom>
      <diagonal/>
    </border>
    <border>
      <left style="medium">
        <color indexed="64"/>
      </left>
      <right/>
      <top style="thin">
        <color indexed="64"/>
      </top>
      <bottom/>
      <diagonal/>
    </border>
    <border>
      <left style="medium">
        <color indexed="64"/>
      </left>
      <right/>
      <top style="thin">
        <color theme="0" tint="-0.34998626667073579"/>
      </top>
      <bottom style="thin">
        <color theme="0" tint="-0.34998626667073579"/>
      </bottom>
      <diagonal/>
    </border>
    <border>
      <left style="medium">
        <color indexed="64"/>
      </left>
      <right/>
      <top/>
      <bottom style="thin">
        <color auto="1"/>
      </bottom>
      <diagonal/>
    </border>
    <border>
      <left style="medium">
        <color indexed="64"/>
      </left>
      <right/>
      <top/>
      <bottom style="medium">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hair">
        <color indexed="47"/>
      </left>
      <right style="hair">
        <color indexed="47"/>
      </right>
      <top style="hair">
        <color indexed="47"/>
      </top>
      <bottom style="hair">
        <color indexed="47"/>
      </bottom>
      <diagonal/>
    </border>
    <border>
      <left/>
      <right style="thin">
        <color auto="1"/>
      </right>
      <top style="thin">
        <color auto="1"/>
      </top>
      <bottom style="thin">
        <color indexed="64"/>
      </bottom>
      <diagonal/>
    </border>
  </borders>
  <cellStyleXfs count="6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0" borderId="0"/>
    <xf numFmtId="43" fontId="19" fillId="0" borderId="0" applyFont="0" applyFill="0" applyBorder="0" applyAlignment="0" applyProtection="0"/>
    <xf numFmtId="0" fontId="21" fillId="0" borderId="0"/>
    <xf numFmtId="43" fontId="19" fillId="0" borderId="0" applyFont="0" applyFill="0" applyBorder="0" applyAlignment="0" applyProtection="0"/>
    <xf numFmtId="0" fontId="20" fillId="0" borderId="0" applyNumberFormat="0" applyFill="0" applyBorder="0" applyAlignment="0" applyProtection="0"/>
    <xf numFmtId="0" fontId="22"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23" fillId="0" borderId="0" applyNumberFormat="0" applyFill="0" applyBorder="0" applyAlignment="0" applyProtection="0"/>
    <xf numFmtId="0" fontId="25" fillId="0" borderId="0" applyNumberFormat="0" applyFill="0" applyBorder="0" applyAlignment="0" applyProtection="0">
      <alignment vertical="top"/>
      <protection locked="0"/>
    </xf>
    <xf numFmtId="164" fontId="26" fillId="0" borderId="0" applyBorder="0" applyProtection="0"/>
    <xf numFmtId="0" fontId="1" fillId="0" borderId="0"/>
    <xf numFmtId="43" fontId="19" fillId="0" borderId="0" applyFont="0" applyFill="0" applyBorder="0" applyAlignment="0" applyProtection="0"/>
    <xf numFmtId="0" fontId="18" fillId="0" borderId="0"/>
    <xf numFmtId="43" fontId="19" fillId="0" borderId="0" applyFont="0" applyFill="0" applyBorder="0" applyAlignment="0" applyProtection="0"/>
    <xf numFmtId="0" fontId="29" fillId="0" borderId="0"/>
    <xf numFmtId="0" fontId="44" fillId="0" borderId="0" applyNumberFormat="0" applyFill="0" applyBorder="0" applyAlignment="0" applyProtection="0"/>
    <xf numFmtId="0" fontId="43" fillId="0" borderId="46" applyNumberFormat="0" applyAlignment="0"/>
    <xf numFmtId="43" fontId="19" fillId="0" borderId="0" applyFont="0" applyFill="0" applyBorder="0" applyAlignment="0" applyProtection="0"/>
    <xf numFmtId="0" fontId="18" fillId="0" borderId="0"/>
    <xf numFmtId="43" fontId="19" fillId="0" borderId="0" applyFont="0" applyFill="0" applyBorder="0" applyAlignment="0" applyProtection="0"/>
    <xf numFmtId="9" fontId="29" fillId="0" borderId="0" applyFont="0" applyFill="0" applyBorder="0" applyAlignment="0" applyProtection="0"/>
  </cellStyleXfs>
  <cellXfs count="155">
    <xf numFmtId="0" fontId="0" fillId="0" borderId="0" xfId="0"/>
    <xf numFmtId="0" fontId="0" fillId="0" borderId="10" xfId="0" applyFont="1" applyFill="1" applyBorder="1" applyAlignment="1">
      <alignment horizontal="left" vertical="center" wrapText="1"/>
    </xf>
    <xf numFmtId="0" fontId="16" fillId="0" borderId="10" xfId="0" applyFont="1" applyBorder="1" applyAlignment="1">
      <alignment horizontal="left" vertical="center" wrapText="1"/>
    </xf>
    <xf numFmtId="0" fontId="16" fillId="0" borderId="0" xfId="0" applyFont="1"/>
    <xf numFmtId="0" fontId="0" fillId="0" borderId="10" xfId="0" applyFont="1" applyBorder="1" applyAlignment="1">
      <alignment horizontal="left" wrapText="1"/>
    </xf>
    <xf numFmtId="0" fontId="0" fillId="0" borderId="10" xfId="0" applyFont="1" applyBorder="1" applyAlignment="1">
      <alignment horizontal="left" vertical="center" wrapText="1"/>
    </xf>
    <xf numFmtId="0" fontId="0" fillId="0" borderId="10" xfId="0" applyFont="1" applyFill="1" applyBorder="1" applyAlignment="1">
      <alignment wrapText="1"/>
    </xf>
    <xf numFmtId="0" fontId="0" fillId="0" borderId="0" xfId="0" applyAlignment="1">
      <alignment wrapText="1"/>
    </xf>
    <xf numFmtId="4" fontId="27" fillId="0" borderId="10" xfId="43" applyNumberFormat="1" applyFont="1" applyFill="1" applyBorder="1" applyAlignment="1">
      <alignment horizontal="center" vertical="center"/>
    </xf>
    <xf numFmtId="4" fontId="0" fillId="0" borderId="10" xfId="0" applyNumberFormat="1" applyFont="1" applyBorder="1" applyAlignment="1">
      <alignment horizontal="center" vertical="center"/>
    </xf>
    <xf numFmtId="4" fontId="27" fillId="0" borderId="10" xfId="43" applyNumberFormat="1" applyFont="1" applyBorder="1" applyAlignment="1">
      <alignment horizontal="center" vertical="center"/>
    </xf>
    <xf numFmtId="2" fontId="27" fillId="0" borderId="10" xfId="43" applyNumberFormat="1" applyFont="1" applyBorder="1" applyAlignment="1">
      <alignment horizontal="center" vertical="center"/>
    </xf>
    <xf numFmtId="4" fontId="24" fillId="33" borderId="10" xfId="0" applyNumberFormat="1" applyFont="1" applyFill="1" applyBorder="1" applyAlignment="1">
      <alignment horizontal="center" vertical="center"/>
    </xf>
    <xf numFmtId="3" fontId="0" fillId="0" borderId="10" xfId="0" applyNumberFormat="1" applyFont="1" applyBorder="1" applyAlignment="1">
      <alignment horizontal="center" vertical="center"/>
    </xf>
    <xf numFmtId="3" fontId="0" fillId="0" borderId="10" xfId="0" applyNumberFormat="1" applyFont="1" applyFill="1" applyBorder="1" applyAlignment="1">
      <alignment horizontal="center" vertical="center"/>
    </xf>
    <xf numFmtId="4" fontId="0" fillId="0" borderId="10" xfId="0" applyNumberFormat="1" applyFont="1" applyFill="1" applyBorder="1" applyAlignment="1">
      <alignment horizontal="center" vertical="center"/>
    </xf>
    <xf numFmtId="3" fontId="31" fillId="0" borderId="10" xfId="43" applyNumberFormat="1" applyFont="1" applyBorder="1" applyAlignment="1">
      <alignment horizontal="left" vertical="center" wrapText="1"/>
    </xf>
    <xf numFmtId="0" fontId="32" fillId="0" borderId="0" xfId="0" applyFont="1"/>
    <xf numFmtId="0" fontId="0" fillId="0" borderId="0" xfId="0" applyBorder="1"/>
    <xf numFmtId="0" fontId="16" fillId="0" borderId="0" xfId="0" applyFont="1" applyAlignment="1">
      <alignment horizontal="center" vertical="center"/>
    </xf>
    <xf numFmtId="4" fontId="24" fillId="0" borderId="10" xfId="0" applyNumberFormat="1" applyFont="1" applyBorder="1" applyAlignment="1">
      <alignment horizontal="center" vertical="center"/>
    </xf>
    <xf numFmtId="4" fontId="24" fillId="0" borderId="10" xfId="0" applyNumberFormat="1" applyFont="1" applyFill="1" applyBorder="1" applyAlignment="1">
      <alignment horizontal="center" vertical="center"/>
    </xf>
    <xf numFmtId="0" fontId="28" fillId="0" borderId="0" xfId="0" applyFont="1"/>
    <xf numFmtId="0" fontId="0" fillId="0" borderId="0" xfId="0" applyAlignment="1">
      <alignment horizontal="center" vertical="center"/>
    </xf>
    <xf numFmtId="0" fontId="0"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Border="1" applyAlignment="1">
      <alignment horizontal="center" vertical="center"/>
    </xf>
    <xf numFmtId="0" fontId="0" fillId="0" borderId="10" xfId="58" applyFont="1" applyFill="1" applyBorder="1" applyAlignment="1">
      <alignment horizontal="center" vertical="center" wrapText="1"/>
    </xf>
    <xf numFmtId="0" fontId="24" fillId="33" borderId="10" xfId="45"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0" xfId="0" applyBorder="1" applyAlignment="1">
      <alignment horizontal="center" vertical="center" wrapText="1"/>
    </xf>
    <xf numFmtId="4" fontId="0" fillId="0" borderId="10" xfId="0" applyNumberFormat="1" applyFont="1" applyFill="1" applyBorder="1" applyAlignment="1">
      <alignment horizontal="center" vertical="center" wrapText="1"/>
    </xf>
    <xf numFmtId="0" fontId="24" fillId="0" borderId="10" xfId="0" applyFont="1" applyFill="1" applyBorder="1" applyAlignment="1">
      <alignment horizontal="center" vertical="center"/>
    </xf>
    <xf numFmtId="3" fontId="31" fillId="0" borderId="10" xfId="43" applyNumberFormat="1" applyFont="1" applyFill="1" applyBorder="1" applyAlignment="1">
      <alignment horizontal="left" vertical="center" wrapText="1"/>
    </xf>
    <xf numFmtId="3" fontId="31" fillId="33" borderId="10" xfId="43" applyNumberFormat="1" applyFont="1" applyFill="1" applyBorder="1" applyAlignment="1">
      <alignment horizontal="left" vertical="center" wrapText="1"/>
    </xf>
    <xf numFmtId="0" fontId="33" fillId="0" borderId="0" xfId="0" applyFont="1"/>
    <xf numFmtId="0" fontId="34" fillId="0" borderId="22" xfId="0" applyFont="1" applyBorder="1" applyAlignment="1">
      <alignment horizontal="center" wrapText="1"/>
    </xf>
    <xf numFmtId="0" fontId="34" fillId="0" borderId="0" xfId="0" applyFont="1" applyBorder="1" applyAlignment="1">
      <alignment horizontal="center"/>
    </xf>
    <xf numFmtId="0" fontId="35" fillId="0" borderId="16"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9"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24" xfId="0" applyFont="1" applyBorder="1" applyAlignment="1">
      <alignment horizontal="center" vertical="center" wrapText="1"/>
    </xf>
    <xf numFmtId="3" fontId="33" fillId="0" borderId="18" xfId="0" applyNumberFormat="1" applyFont="1" applyFill="1" applyBorder="1" applyAlignment="1">
      <alignment horizontal="center" vertical="center" wrapText="1"/>
    </xf>
    <xf numFmtId="3" fontId="36" fillId="0" borderId="25" xfId="0" applyNumberFormat="1" applyFont="1" applyBorder="1"/>
    <xf numFmtId="3" fontId="36" fillId="0" borderId="12" xfId="0" applyNumberFormat="1" applyFont="1" applyBorder="1"/>
    <xf numFmtId="3" fontId="36" fillId="0" borderId="13" xfId="0" applyNumberFormat="1" applyFont="1" applyBorder="1"/>
    <xf numFmtId="3" fontId="33" fillId="0" borderId="23" xfId="0" applyNumberFormat="1" applyFont="1" applyBorder="1" applyAlignment="1">
      <alignment horizontal="center" vertical="center"/>
    </xf>
    <xf numFmtId="3" fontId="33" fillId="0" borderId="15" xfId="0" applyNumberFormat="1" applyFont="1" applyBorder="1" applyAlignment="1">
      <alignment horizontal="center" vertical="center"/>
    </xf>
    <xf numFmtId="3" fontId="33" fillId="0" borderId="19" xfId="0" applyNumberFormat="1" applyFont="1" applyBorder="1" applyAlignment="1">
      <alignment horizontal="center" vertical="center"/>
    </xf>
    <xf numFmtId="3" fontId="33" fillId="0" borderId="0" xfId="0" applyNumberFormat="1" applyFont="1"/>
    <xf numFmtId="3" fontId="33" fillId="0" borderId="10" xfId="0" applyNumberFormat="1" applyFont="1" applyBorder="1" applyAlignment="1">
      <alignment horizontal="center" vertical="center"/>
    </xf>
    <xf numFmtId="0" fontId="35" fillId="0" borderId="28" xfId="0" applyFont="1" applyBorder="1" applyAlignment="1">
      <alignment horizontal="center" vertical="center"/>
    </xf>
    <xf numFmtId="3" fontId="36" fillId="0" borderId="31" xfId="0" applyNumberFormat="1" applyFont="1" applyBorder="1"/>
    <xf numFmtId="3" fontId="36" fillId="0" borderId="30" xfId="0" applyNumberFormat="1" applyFont="1" applyBorder="1"/>
    <xf numFmtId="3" fontId="36" fillId="0" borderId="32" xfId="0" applyNumberFormat="1" applyFont="1" applyBorder="1"/>
    <xf numFmtId="3" fontId="33" fillId="0" borderId="30" xfId="0" applyNumberFormat="1" applyFont="1" applyBorder="1" applyAlignment="1">
      <alignment horizontal="center" vertical="center"/>
    </xf>
    <xf numFmtId="3" fontId="33" fillId="0" borderId="31" xfId="0" applyNumberFormat="1" applyFont="1" applyBorder="1" applyAlignment="1">
      <alignment horizontal="center" vertical="center"/>
    </xf>
    <xf numFmtId="0" fontId="35" fillId="0" borderId="10" xfId="0" applyFont="1" applyBorder="1" applyAlignment="1">
      <alignment horizontal="center" vertical="center" wrapText="1"/>
    </xf>
    <xf numFmtId="4" fontId="35" fillId="0" borderId="10" xfId="0" applyNumberFormat="1" applyFont="1" applyBorder="1" applyAlignment="1">
      <alignment horizontal="center" vertical="center" wrapText="1"/>
    </xf>
    <xf numFmtId="3" fontId="27" fillId="0" borderId="10" xfId="43" applyNumberFormat="1" applyFont="1" applyBorder="1" applyAlignment="1">
      <alignment horizontal="center" vertical="center" wrapText="1"/>
    </xf>
    <xf numFmtId="3" fontId="27" fillId="0" borderId="10" xfId="43" applyNumberFormat="1" applyFont="1" applyFill="1" applyBorder="1" applyAlignment="1">
      <alignment horizontal="left" vertical="center" wrapText="1"/>
    </xf>
    <xf numFmtId="0" fontId="35" fillId="0" borderId="10" xfId="0" applyFont="1" applyFill="1" applyBorder="1" applyAlignment="1">
      <alignment horizontal="center" vertical="center" wrapText="1"/>
    </xf>
    <xf numFmtId="0" fontId="33" fillId="0" borderId="10" xfId="0" applyFont="1" applyFill="1" applyBorder="1" applyAlignment="1">
      <alignment wrapText="1"/>
    </xf>
    <xf numFmtId="0" fontId="33" fillId="0" borderId="10" xfId="0"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3" fillId="0" borderId="11" xfId="0" applyFont="1" applyFill="1" applyBorder="1" applyAlignment="1">
      <alignment horizontal="center" vertical="center" wrapText="1"/>
    </xf>
    <xf numFmtId="4" fontId="33" fillId="0" borderId="10" xfId="0" applyNumberFormat="1" applyFont="1" applyFill="1" applyBorder="1" applyAlignment="1">
      <alignment horizontal="center" vertical="center"/>
    </xf>
    <xf numFmtId="0" fontId="33" fillId="0" borderId="10" xfId="0" applyFont="1" applyFill="1" applyBorder="1" applyAlignment="1">
      <alignment horizontal="left" vertical="center" wrapText="1"/>
    </xf>
    <xf numFmtId="0" fontId="33" fillId="0" borderId="10" xfId="0" applyFont="1" applyBorder="1" applyAlignment="1">
      <alignment horizontal="center" vertical="center" wrapText="1"/>
    </xf>
    <xf numFmtId="0" fontId="33" fillId="0" borderId="10" xfId="0" applyFont="1" applyFill="1" applyBorder="1" applyAlignment="1">
      <alignment horizontal="center" vertical="center"/>
    </xf>
    <xf numFmtId="4" fontId="35" fillId="0" borderId="10" xfId="0" applyNumberFormat="1" applyFont="1" applyFill="1" applyBorder="1" applyAlignment="1">
      <alignment horizontal="center" vertical="center" wrapText="1"/>
    </xf>
    <xf numFmtId="3" fontId="27" fillId="0" borderId="10" xfId="43" applyNumberFormat="1" applyFont="1" applyFill="1" applyBorder="1" applyAlignment="1">
      <alignment horizontal="center" vertical="center" wrapText="1"/>
    </xf>
    <xf numFmtId="0" fontId="24"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35" fillId="0" borderId="28" xfId="0" applyFont="1" applyBorder="1" applyAlignment="1">
      <alignment wrapText="1"/>
    </xf>
    <xf numFmtId="0" fontId="35" fillId="0" borderId="34" xfId="0" applyFont="1" applyBorder="1"/>
    <xf numFmtId="0" fontId="36" fillId="0" borderId="35" xfId="0" applyFont="1" applyBorder="1" applyAlignment="1">
      <alignment horizontal="right"/>
    </xf>
    <xf numFmtId="0" fontId="36" fillId="0" borderId="36" xfId="0" applyFont="1" applyBorder="1" applyAlignment="1">
      <alignment horizontal="right"/>
    </xf>
    <xf numFmtId="3" fontId="36" fillId="0" borderId="10" xfId="0" applyNumberFormat="1" applyFont="1" applyBorder="1" applyAlignment="1">
      <alignment horizontal="right"/>
    </xf>
    <xf numFmtId="3" fontId="36" fillId="0" borderId="10" xfId="0" applyNumberFormat="1" applyFont="1" applyBorder="1" applyAlignment="1">
      <alignment horizontal="right" vertical="center"/>
    </xf>
    <xf numFmtId="3" fontId="33" fillId="0" borderId="40" xfId="0" applyNumberFormat="1" applyFont="1" applyBorder="1" applyAlignment="1">
      <alignment horizontal="center" vertical="center"/>
    </xf>
    <xf numFmtId="3" fontId="36" fillId="0" borderId="40" xfId="0" applyNumberFormat="1" applyFont="1" applyBorder="1"/>
    <xf numFmtId="3" fontId="33" fillId="0" borderId="41" xfId="0" applyNumberFormat="1" applyFont="1" applyBorder="1" applyAlignment="1">
      <alignment horizontal="center" vertical="center"/>
    </xf>
    <xf numFmtId="3" fontId="33" fillId="0" borderId="41" xfId="0" applyNumberFormat="1" applyFont="1" applyFill="1" applyBorder="1" applyAlignment="1">
      <alignment horizontal="center" vertical="center"/>
    </xf>
    <xf numFmtId="3" fontId="33" fillId="0" borderId="42" xfId="0" applyNumberFormat="1" applyFont="1" applyFill="1" applyBorder="1" applyAlignment="1">
      <alignment horizontal="center" vertical="center"/>
    </xf>
    <xf numFmtId="3" fontId="33" fillId="0" borderId="44" xfId="0" applyNumberFormat="1" applyFont="1" applyBorder="1" applyAlignment="1">
      <alignment horizontal="center" vertical="center"/>
    </xf>
    <xf numFmtId="3" fontId="36" fillId="0" borderId="44" xfId="0" applyNumberFormat="1" applyFont="1" applyBorder="1"/>
    <xf numFmtId="3" fontId="33" fillId="0" borderId="45" xfId="0" applyNumberFormat="1" applyFont="1" applyBorder="1" applyAlignment="1">
      <alignment horizontal="center" vertical="center"/>
    </xf>
    <xf numFmtId="0" fontId="23" fillId="0" borderId="10" xfId="55" applyFill="1" applyBorder="1" applyAlignment="1">
      <alignment wrapText="1"/>
    </xf>
    <xf numFmtId="4" fontId="33" fillId="0" borderId="0" xfId="0" applyNumberFormat="1" applyFont="1"/>
    <xf numFmtId="3" fontId="33" fillId="0" borderId="43" xfId="0" applyNumberFormat="1" applyFont="1" applyFill="1" applyBorder="1" applyAlignment="1">
      <alignment horizontal="center" vertical="center"/>
    </xf>
    <xf numFmtId="3" fontId="33" fillId="0" borderId="38" xfId="0" applyNumberFormat="1" applyFont="1" applyFill="1" applyBorder="1" applyAlignment="1">
      <alignment horizontal="center" vertical="center"/>
    </xf>
    <xf numFmtId="3" fontId="33" fillId="0" borderId="39" xfId="0" applyNumberFormat="1" applyFont="1" applyFill="1" applyBorder="1" applyAlignment="1">
      <alignment horizontal="center" vertical="center"/>
    </xf>
    <xf numFmtId="3" fontId="33" fillId="0" borderId="29" xfId="0" applyNumberFormat="1" applyFont="1" applyFill="1" applyBorder="1" applyAlignment="1">
      <alignment horizontal="center" vertical="center"/>
    </xf>
    <xf numFmtId="3" fontId="33" fillId="0" borderId="17" xfId="0" applyNumberFormat="1" applyFont="1" applyFill="1" applyBorder="1" applyAlignment="1">
      <alignment horizontal="center" vertical="center"/>
    </xf>
    <xf numFmtId="0" fontId="33" fillId="0" borderId="18" xfId="0" applyFont="1" applyFill="1" applyBorder="1" applyAlignment="1">
      <alignment horizontal="center" vertical="center" wrapText="1"/>
    </xf>
    <xf numFmtId="0" fontId="35" fillId="0" borderId="37" xfId="0" applyFont="1" applyBorder="1" applyAlignment="1">
      <alignment wrapText="1"/>
    </xf>
    <xf numFmtId="0" fontId="23" fillId="0" borderId="10" xfId="55" applyFill="1" applyBorder="1" applyAlignment="1">
      <alignment horizontal="center" vertical="center" wrapText="1"/>
    </xf>
    <xf numFmtId="3" fontId="38" fillId="0" borderId="10" xfId="55" applyNumberFormat="1" applyFont="1" applyFill="1" applyBorder="1" applyAlignment="1">
      <alignment horizontal="center" vertical="center" wrapText="1"/>
    </xf>
    <xf numFmtId="3" fontId="23" fillId="0" borderId="10" xfId="55" applyNumberFormat="1" applyFill="1" applyBorder="1" applyAlignment="1">
      <alignment horizontal="center" vertical="center" wrapText="1"/>
    </xf>
    <xf numFmtId="0" fontId="24" fillId="0" borderId="10" xfId="0" applyFont="1" applyFill="1" applyBorder="1" applyAlignment="1">
      <alignment horizontal="center" vertical="center" wrapText="1"/>
    </xf>
    <xf numFmtId="2" fontId="23" fillId="0" borderId="10" xfId="55" applyNumberFormat="1" applyFill="1" applyBorder="1" applyAlignment="1">
      <alignment horizontal="center" vertical="center" wrapText="1"/>
    </xf>
    <xf numFmtId="3" fontId="23" fillId="0" borderId="10" xfId="55" applyNumberFormat="1" applyFont="1" applyFill="1" applyBorder="1" applyAlignment="1">
      <alignment horizontal="center" vertical="center" wrapText="1"/>
    </xf>
    <xf numFmtId="0" fontId="0" fillId="0" borderId="0" xfId="0" applyAlignment="1">
      <alignment horizontal="center" vertical="center" wrapText="1"/>
    </xf>
    <xf numFmtId="0" fontId="39" fillId="0" borderId="0" xfId="0" applyFont="1" applyFill="1" applyAlignment="1">
      <alignment horizontal="center" vertical="center"/>
    </xf>
    <xf numFmtId="0" fontId="0" fillId="0" borderId="0" xfId="0" applyFill="1" applyAlignment="1">
      <alignment horizontal="center" vertical="center" wrapText="1"/>
    </xf>
    <xf numFmtId="0" fontId="0" fillId="0" borderId="0" xfId="0" applyFont="1" applyFill="1" applyAlignment="1">
      <alignment horizontal="center" vertical="center" wrapText="1"/>
    </xf>
    <xf numFmtId="0" fontId="0" fillId="0" borderId="0" xfId="0" applyAlignment="1">
      <alignment horizontal="left" vertical="center"/>
    </xf>
    <xf numFmtId="0" fontId="35" fillId="0" borderId="10" xfId="0" applyFont="1" applyBorder="1" applyAlignment="1">
      <alignment horizontal="left" vertical="center" wrapText="1"/>
    </xf>
    <xf numFmtId="0" fontId="0" fillId="0" borderId="10" xfId="0" applyFill="1" applyBorder="1" applyAlignment="1">
      <alignment horizontal="left" vertical="center" wrapText="1"/>
    </xf>
    <xf numFmtId="0" fontId="0" fillId="0" borderId="10" xfId="0" applyBorder="1" applyAlignment="1">
      <alignment horizontal="left" vertical="center" wrapText="1"/>
    </xf>
    <xf numFmtId="0" fontId="29" fillId="0" borderId="0" xfId="0" applyFont="1" applyAlignment="1">
      <alignment horizontal="left" vertical="center"/>
    </xf>
    <xf numFmtId="0" fontId="0" fillId="0" borderId="0" xfId="0" applyFont="1" applyAlignment="1">
      <alignment horizontal="left" vertical="center"/>
    </xf>
    <xf numFmtId="0" fontId="23" fillId="0" borderId="0" xfId="55"/>
    <xf numFmtId="0" fontId="24" fillId="0" borderId="0" xfId="0" applyFont="1" applyFill="1" applyBorder="1" applyAlignment="1">
      <alignment wrapText="1"/>
    </xf>
    <xf numFmtId="0" fontId="0" fillId="0" borderId="0" xfId="0" applyBorder="1" applyAlignment="1">
      <alignment wrapText="1"/>
    </xf>
    <xf numFmtId="0" fontId="42" fillId="0" borderId="0" xfId="55" applyFont="1" applyBorder="1" applyAlignment="1">
      <alignment wrapText="1"/>
    </xf>
    <xf numFmtId="0" fontId="0" fillId="0" borderId="0" xfId="0" applyBorder="1" applyAlignment="1">
      <alignment vertical="top" wrapText="1"/>
    </xf>
    <xf numFmtId="0" fontId="0" fillId="0" borderId="0" xfId="0" applyFill="1" applyAlignment="1">
      <alignment horizontal="center" vertical="center"/>
    </xf>
    <xf numFmtId="3" fontId="30" fillId="0" borderId="10" xfId="0" applyNumberFormat="1"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0" fontId="23" fillId="0" borderId="10" xfId="55" applyFont="1" applyFill="1" applyBorder="1" applyAlignment="1">
      <alignment horizontal="center" vertical="center" wrapText="1"/>
    </xf>
    <xf numFmtId="3" fontId="24" fillId="0" borderId="10" xfId="55" applyNumberFormat="1" applyFont="1" applyFill="1" applyBorder="1" applyAlignment="1">
      <alignment horizontal="center" vertical="center" wrapText="1"/>
    </xf>
    <xf numFmtId="3" fontId="24" fillId="0" borderId="10" xfId="0" applyNumberFormat="1" applyFont="1" applyFill="1" applyBorder="1" applyAlignment="1">
      <alignment horizontal="center" vertical="center" wrapText="1"/>
    </xf>
    <xf numFmtId="0" fontId="24" fillId="0" borderId="10" xfId="55"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Fill="1" applyBorder="1" applyAlignment="1">
      <alignment horizontal="center" vertical="center" wrapText="1"/>
    </xf>
    <xf numFmtId="0" fontId="28" fillId="0" borderId="10" xfId="0" applyFont="1" applyFill="1" applyBorder="1" applyAlignment="1">
      <alignment horizontal="center" vertical="center" wrapText="1"/>
    </xf>
    <xf numFmtId="0" fontId="23" fillId="0" borderId="10" xfId="55" quotePrefix="1" applyFill="1" applyBorder="1" applyAlignment="1">
      <alignment horizontal="center" vertical="center" wrapText="1"/>
    </xf>
    <xf numFmtId="3" fontId="33" fillId="0" borderId="26" xfId="0" applyNumberFormat="1" applyFont="1" applyFill="1" applyBorder="1" applyAlignment="1">
      <alignment horizontal="center" vertical="center" wrapText="1"/>
    </xf>
    <xf numFmtId="3" fontId="33" fillId="0" borderId="33" xfId="0" applyNumberFormat="1" applyFont="1" applyFill="1" applyBorder="1" applyAlignment="1">
      <alignment horizontal="center" vertical="center"/>
    </xf>
    <xf numFmtId="3" fontId="36" fillId="0" borderId="33" xfId="0" applyNumberFormat="1" applyFont="1" applyFill="1" applyBorder="1"/>
    <xf numFmtId="3" fontId="36" fillId="0" borderId="26" xfId="0" applyNumberFormat="1" applyFont="1" applyFill="1" applyBorder="1"/>
    <xf numFmtId="3" fontId="33" fillId="0" borderId="27" xfId="0" applyNumberFormat="1" applyFont="1" applyFill="1" applyBorder="1" applyAlignment="1">
      <alignment horizontal="center" vertical="center"/>
    </xf>
    <xf numFmtId="0" fontId="33" fillId="0" borderId="47" xfId="0" applyFont="1" applyFill="1" applyBorder="1" applyAlignment="1">
      <alignment horizontal="center" vertical="center" wrapText="1"/>
    </xf>
    <xf numFmtId="0" fontId="40" fillId="0" borderId="0" xfId="0" applyFont="1" applyFill="1" applyAlignment="1">
      <alignment horizontal="left" vertical="center"/>
    </xf>
    <xf numFmtId="0" fontId="0" fillId="0" borderId="0" xfId="0" applyFill="1"/>
    <xf numFmtId="0" fontId="0" fillId="0" borderId="0" xfId="0"/>
    <xf numFmtId="0" fontId="0" fillId="0" borderId="0" xfId="0"/>
    <xf numFmtId="0" fontId="33" fillId="0" borderId="10" xfId="0" applyFont="1" applyFill="1" applyBorder="1" applyAlignment="1">
      <alignment horizontal="center" vertical="center" wrapText="1"/>
    </xf>
    <xf numFmtId="0" fontId="33" fillId="0" borderId="10" xfId="0" applyFont="1" applyFill="1" applyBorder="1" applyAlignment="1">
      <alignment horizontal="left" vertical="center" wrapText="1"/>
    </xf>
    <xf numFmtId="0" fontId="33" fillId="0" borderId="10" xfId="0" applyFont="1" applyBorder="1" applyAlignment="1">
      <alignment horizontal="center" vertical="center" wrapText="1"/>
    </xf>
    <xf numFmtId="0" fontId="40" fillId="34" borderId="0" xfId="0" applyFont="1" applyFill="1" applyAlignment="1">
      <alignment horizontal="left" vertical="center"/>
    </xf>
    <xf numFmtId="0" fontId="34" fillId="0" borderId="20" xfId="0" applyFont="1" applyBorder="1" applyAlignment="1">
      <alignment horizontal="center" wrapText="1"/>
    </xf>
    <xf numFmtId="0" fontId="34" fillId="0" borderId="21" xfId="0" applyFont="1" applyBorder="1" applyAlignment="1">
      <alignment horizontal="center" wrapText="1"/>
    </xf>
    <xf numFmtId="0" fontId="34" fillId="0" borderId="21" xfId="0" applyFont="1" applyBorder="1" applyAlignment="1">
      <alignment horizontal="center"/>
    </xf>
    <xf numFmtId="0" fontId="34" fillId="0" borderId="22" xfId="0" applyFont="1" applyBorder="1" applyAlignment="1">
      <alignment horizontal="center"/>
    </xf>
    <xf numFmtId="0" fontId="40" fillId="34" borderId="0" xfId="43" applyFont="1" applyFill="1" applyBorder="1" applyAlignment="1">
      <alignment horizontal="left" vertical="center"/>
    </xf>
    <xf numFmtId="0" fontId="40" fillId="34" borderId="0" xfId="43" applyFont="1" applyFill="1" applyAlignment="1">
      <alignment horizontal="left" vertical="center"/>
    </xf>
    <xf numFmtId="0" fontId="40" fillId="34" borderId="0" xfId="43" applyFont="1" applyFill="1" applyBorder="1" applyAlignment="1">
      <alignment horizontal="left" vertical="center" wrapText="1"/>
    </xf>
    <xf numFmtId="0" fontId="0" fillId="0" borderId="0" xfId="0" applyFont="1" applyFill="1" applyBorder="1" applyAlignment="1">
      <alignment horizontal="center" vertical="center" wrapText="1"/>
    </xf>
  </cellXfs>
  <cellStyles count="69">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9"/>
    <cellStyle name="60% - Accent2" xfId="25" builtinId="36" customBuiltin="1"/>
    <cellStyle name="60% - Accent2 2" xfId="50"/>
    <cellStyle name="60% - Accent3" xfId="29" builtinId="40" customBuiltin="1"/>
    <cellStyle name="60% - Accent3 2" xfId="51"/>
    <cellStyle name="60% - Accent4" xfId="33" builtinId="44" customBuiltin="1"/>
    <cellStyle name="60% - Accent4 2" xfId="52"/>
    <cellStyle name="60% - Accent5" xfId="37" builtinId="48" customBuiltin="1"/>
    <cellStyle name="60% - Accent5 2" xfId="53"/>
    <cellStyle name="60% - Accent6" xfId="41" builtinId="52" customBuiltin="1"/>
    <cellStyle name="60% - Accent6 2" xfId="54"/>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4"/>
    <cellStyle name="Comma 2 2" xfId="65"/>
    <cellStyle name="Comma 2 3" xfId="59"/>
    <cellStyle name="Comma 3" xfId="46"/>
    <cellStyle name="Comma 3 2" xfId="67"/>
    <cellStyle name="Comma 3 3" xfId="61"/>
    <cellStyle name="E_TableCell1" xfId="64"/>
    <cellStyle name="Excel Built-in Normal" xfId="57"/>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55" builtinId="8"/>
    <cellStyle name="Hyperlink 2" xfId="47"/>
    <cellStyle name="Hyperlink 3" xfId="56"/>
    <cellStyle name="Hyperlink 4" xfId="63"/>
    <cellStyle name="Input" xfId="9" builtinId="20" customBuiltin="1"/>
    <cellStyle name="Linked Cell" xfId="12" builtinId="24" customBuiltin="1"/>
    <cellStyle name="Neutral" xfId="8" builtinId="28" customBuiltin="1"/>
    <cellStyle name="Neutral 2" xfId="48"/>
    <cellStyle name="Normal" xfId="0" builtinId="0"/>
    <cellStyle name="Normal 2" xfId="42"/>
    <cellStyle name="Normal 3" xfId="43"/>
    <cellStyle name="Normal 4" xfId="45"/>
    <cellStyle name="Normal 4 2" xfId="66"/>
    <cellStyle name="Normal 4 3" xfId="60"/>
    <cellStyle name="Normal 5" xfId="62"/>
    <cellStyle name="Note" xfId="15" builtinId="10" customBuiltin="1"/>
    <cellStyle name="Output" xfId="10" builtinId="21" customBuiltin="1"/>
    <cellStyle name="Percent 2" xfId="68"/>
    <cellStyle name="Standard 2" xfId="58"/>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7</xdr:col>
      <xdr:colOff>0</xdr:colOff>
      <xdr:row>5</xdr:row>
      <xdr:rowOff>0</xdr:rowOff>
    </xdr:from>
    <xdr:ext cx="12700" cy="12700"/>
    <xdr:pic>
      <xdr:nvPicPr>
        <xdr:cNvPr id="2" name="Picture 1" descr="https://d.adroll.com/cm/index/out">
          <a:extLst>
            <a:ext uri="{FF2B5EF4-FFF2-40B4-BE49-F238E27FC236}">
              <a16:creationId xmlns:a16="http://schemas.microsoft.com/office/drawing/2014/main" id="{E28DC8B7-4D95-49B2-BD3A-F1E8E2A3C1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63400" y="189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19050</xdr:colOff>
      <xdr:row>5</xdr:row>
      <xdr:rowOff>0</xdr:rowOff>
    </xdr:from>
    <xdr:ext cx="12700" cy="12700"/>
    <xdr:pic>
      <xdr:nvPicPr>
        <xdr:cNvPr id="3" name="Picture 2" descr="https://d.adroll.com/cm/n/out">
          <a:extLst>
            <a:ext uri="{FF2B5EF4-FFF2-40B4-BE49-F238E27FC236}">
              <a16:creationId xmlns:a16="http://schemas.microsoft.com/office/drawing/2014/main" id="{7D9D61D4-69CD-46F2-82B7-2682E04D52D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82450" y="189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7</xdr:col>
      <xdr:colOff>0</xdr:colOff>
      <xdr:row>7</xdr:row>
      <xdr:rowOff>0</xdr:rowOff>
    </xdr:from>
    <xdr:ext cx="12700" cy="12700"/>
    <xdr:pic>
      <xdr:nvPicPr>
        <xdr:cNvPr id="2" name="Picture 1" descr="https://d.adroll.com/cm/index/out">
          <a:extLst>
            <a:ext uri="{FF2B5EF4-FFF2-40B4-BE49-F238E27FC236}">
              <a16:creationId xmlns:a16="http://schemas.microsoft.com/office/drawing/2014/main" id="{36D1109E-9887-4FDE-BF56-C10B7CB7CD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63400" y="3365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19050</xdr:colOff>
      <xdr:row>7</xdr:row>
      <xdr:rowOff>0</xdr:rowOff>
    </xdr:from>
    <xdr:ext cx="12700" cy="12700"/>
    <xdr:pic>
      <xdr:nvPicPr>
        <xdr:cNvPr id="3" name="Picture 2" descr="https://d.adroll.com/cm/n/out">
          <a:extLst>
            <a:ext uri="{FF2B5EF4-FFF2-40B4-BE49-F238E27FC236}">
              <a16:creationId xmlns:a16="http://schemas.microsoft.com/office/drawing/2014/main" id="{E292B0F5-B624-4586-874A-A9C35914AF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82450" y="3365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odi.org/publications/10931-monitoring-europes-fossil-fuel-subsidies-germany" TargetMode="External"/><Relationship Id="rId1" Type="http://schemas.openxmlformats.org/officeDocument/2006/relationships/hyperlink" Target="https://www.odi.org/publications/10939-phase-out-2020-monitoring-europes-fossil-fuel-subsidi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3" Type="http://schemas.openxmlformats.org/officeDocument/2006/relationships/hyperlink" Target="http://www.oecd.org/site/tadffss/data/" TargetMode="External"/><Relationship Id="rId18" Type="http://schemas.openxmlformats.org/officeDocument/2006/relationships/hyperlink" Target="http://www.bundesfinanzministerium.de/Content/EN/Standardartikel/Press_Room/Publications/Brochures/2015-11-19-25th-subsidy-report-summary-summary-pdf.pdf?__blob=publicationFile&amp;v=13" TargetMode="External"/><Relationship Id="rId26" Type="http://schemas.openxmlformats.org/officeDocument/2006/relationships/hyperlink" Target="http://www.foes.de/pdf/2017-05-FOES-Studie-Subventionen-fossile-Energien-Deutschland.pdf" TargetMode="External"/><Relationship Id="rId39" Type="http://schemas.openxmlformats.org/officeDocument/2006/relationships/hyperlink" Target="http://www.bundesfinanzministerium.de/Content/EN/Standardartikel/Press_Room/Publications/Brochures/2015-11-19-25th-subsidy-report-summary-summary-pdf.pdf?__blob=publicationFile&amp;v=13" TargetMode="External"/><Relationship Id="rId3" Type="http://schemas.openxmlformats.org/officeDocument/2006/relationships/hyperlink" Target="http://www.oecd-ilibrary.org/energy/data/iea-energy-technology-r-d-statistics/rd-d-budget_data-00488-en;jsessionid=55hjv825ibh57.x-oecd-live-02?isPartOf=/content/datacollection/enetech-data-en" TargetMode="External"/><Relationship Id="rId21" Type="http://schemas.openxmlformats.org/officeDocument/2006/relationships/hyperlink" Target="http://www.foes.de/pdf/2017-05-FOES-Studie-Subventionen-fossile-Energien-Deutschland.pdf" TargetMode="External"/><Relationship Id="rId34" Type="http://schemas.openxmlformats.org/officeDocument/2006/relationships/hyperlink" Target="http://www.bundesfinanzministerium.de/Content/EN/Standardartikel/Press_Room/Publications/Brochures/2015-11-19-25th-subsidy-report-summary-summary-pdf.pdf?__blob=publicationFile&amp;v=13" TargetMode="External"/><Relationship Id="rId42" Type="http://schemas.openxmlformats.org/officeDocument/2006/relationships/hyperlink" Target="http://www.bundesfinanzministerium.de/Content/EN/Standardartikel/Press_Room/Publications/Brochures/2015-11-19-25th-subsidy-report-summary-summary-pdf.pdf?__blob=publicationFile&amp;v=13" TargetMode="External"/><Relationship Id="rId47" Type="http://schemas.openxmlformats.org/officeDocument/2006/relationships/hyperlink" Target="file:///C:\Users\c.zajicek\AppData\Local\Microsoft\Windows\INetCache\Content.Outlook\U7PER0V5\Available%20from:%20https:\www.umweltbundesamt.de\publikationen\umweltschaedliche-subventionen-in-deutschland-2016" TargetMode="External"/><Relationship Id="rId7" Type="http://schemas.openxmlformats.org/officeDocument/2006/relationships/hyperlink" Target="http://www.oecd.org/site/tadffss/data/" TargetMode="External"/><Relationship Id="rId12" Type="http://schemas.openxmlformats.org/officeDocument/2006/relationships/hyperlink" Target="http://www.oecd.org/site/tadffss/data/" TargetMode="External"/><Relationship Id="rId17" Type="http://schemas.openxmlformats.org/officeDocument/2006/relationships/hyperlink" Target="http://www.oecd.org/site/tadffss/data/" TargetMode="External"/><Relationship Id="rId25" Type="http://schemas.openxmlformats.org/officeDocument/2006/relationships/hyperlink" Target="http://www.foes.de/pdf/2017-05-FOES-Studie-Subventionen-fossile-Energien-Deutschland.pdf" TargetMode="External"/><Relationship Id="rId33" Type="http://schemas.openxmlformats.org/officeDocument/2006/relationships/hyperlink" Target="http://www.bundesfinanzministerium.de/Content/EN/Standardartikel/Press_Room/Publications/Brochures/2015-11-19-25th-subsidy-report-summary-summary-pdf.pdf?__blob=publicationFile&amp;v=13" TargetMode="External"/><Relationship Id="rId38" Type="http://schemas.openxmlformats.org/officeDocument/2006/relationships/hyperlink" Target="http://www.bundesfinanzministerium.de/Content/EN/Standardartikel/Press_Room/Publications/Brochures/2015-11-19-25th-subsidy-report-summary-summary-pdf.pdf?__blob=publicationFile&amp;v=13" TargetMode="External"/><Relationship Id="rId46" Type="http://schemas.openxmlformats.org/officeDocument/2006/relationships/hyperlink" Target="http://www.umweltrat.de/SharedDocs/Downloads/DE/01_Umweltgutachten/2016_Umweltgutachten_Kap_03.html" TargetMode="External"/><Relationship Id="rId2" Type="http://schemas.openxmlformats.org/officeDocument/2006/relationships/hyperlink" Target="http://www.oecd-ilibrary.org/energy/data/iea-energy-technology-r-d-statistics/rd-d-budget_data-00488-en;jsessionid=55hjv825ibh57.x-oecd-live-02?isPartOf=/content/datacollection/enetech-data-en" TargetMode="External"/><Relationship Id="rId16" Type="http://schemas.openxmlformats.org/officeDocument/2006/relationships/hyperlink" Target="https://www.umweltbundesamt.de/sites/default/files/medien/376/publikationen/environmentally_harmful_subsidies_in_germany_2014.pdf" TargetMode="External"/><Relationship Id="rId20" Type="http://schemas.openxmlformats.org/officeDocument/2006/relationships/hyperlink" Target="http://www.foes.de/pdf/2017-04-FOES-Kurzanalyse-Industrieausnahmen-2005-2016.pdf" TargetMode="External"/><Relationship Id="rId29" Type="http://schemas.openxmlformats.org/officeDocument/2006/relationships/hyperlink" Target="http://www.bundesfinanzministerium.de/Content/EN/Standardartikel/Press_Room/Publications/Brochures/2015-11-19-25th-subsidy-report-summary-summary-pdf.pdf?__blob=publicationFile&amp;v=13" TargetMode="External"/><Relationship Id="rId41" Type="http://schemas.openxmlformats.org/officeDocument/2006/relationships/hyperlink" Target="http://www.bundesfinanzministerium.de/Content/EN/Standardartikel/Press_Room/Publications/Brochures/2015-11-19-25th-subsidy-report-summary-summary-pdf.pdf?__blob=publicationFile&amp;v=13" TargetMode="External"/><Relationship Id="rId1" Type="http://schemas.openxmlformats.org/officeDocument/2006/relationships/hyperlink" Target="http://www.oecd-ilibrary.org/energy/data/iea-energy-technology-r-d-statistics/rd-d-budget_data-00488-en;jsessionid=55hjv825ibh57.x-oecd-live-02?isPartOf=/content/datacollection/enetech-data-en" TargetMode="External"/><Relationship Id="rId6" Type="http://schemas.openxmlformats.org/officeDocument/2006/relationships/hyperlink" Target="http://www.oecd.org/site/tadffss/data/" TargetMode="External"/><Relationship Id="rId11" Type="http://schemas.openxmlformats.org/officeDocument/2006/relationships/hyperlink" Target="http://www.oecd.org/site/tadffss/data/" TargetMode="External"/><Relationship Id="rId24" Type="http://schemas.openxmlformats.org/officeDocument/2006/relationships/hyperlink" Target="http://www.foes.de/pdf/2017-05-FOES-Studie-Subventionen-fossile-Energien-Deutschland.pdf" TargetMode="External"/><Relationship Id="rId32" Type="http://schemas.openxmlformats.org/officeDocument/2006/relationships/hyperlink" Target="http://www.bundesfinanzministerium.de/Content/EN/Standardartikel/Press_Room/Publications/Brochures/2015-11-19-25th-subsidy-report-summary-summary-pdf.pdf?__blob=publicationFile&amp;v=13" TargetMode="External"/><Relationship Id="rId37" Type="http://schemas.openxmlformats.org/officeDocument/2006/relationships/hyperlink" Target="http://www.bundesfinanzministerium.de/Content/EN/Standardartikel/Press_Room/Publications/Brochures/2015-11-19-25th-subsidy-report-summary-summary-pdf.pdf?__blob=publicationFile&amp;v=13" TargetMode="External"/><Relationship Id="rId40" Type="http://schemas.openxmlformats.org/officeDocument/2006/relationships/hyperlink" Target="http://www.bundesfinanzministerium.de/Content/EN/Standardartikel/Press_Room/Publications/Brochures/2015-11-19-25th-subsidy-report-summary-summary-pdf.pdf?__blob=publicationFile&amp;v=13" TargetMode="External"/><Relationship Id="rId45" Type="http://schemas.openxmlformats.org/officeDocument/2006/relationships/hyperlink" Target="http://www.bmas.de/EN/Services/Publications/a998-social-security-at-a-glance.html" TargetMode="External"/><Relationship Id="rId5" Type="http://schemas.openxmlformats.org/officeDocument/2006/relationships/hyperlink" Target="http://www.oecd.org/site/tadffss/data/" TargetMode="External"/><Relationship Id="rId15" Type="http://schemas.openxmlformats.org/officeDocument/2006/relationships/hyperlink" Target="http://www.oecd.org/site/tadffss/data/" TargetMode="External"/><Relationship Id="rId23" Type="http://schemas.openxmlformats.org/officeDocument/2006/relationships/hyperlink" Target="http://www.bundesfinanzministerium.de/Content/EN/Standardartikel/Press_Room/Publications/Brochures/2015-11-19-25th-subsidy-report-summary-summary-pdf.pdf?__blob=publicationFile&amp;v=13" TargetMode="External"/><Relationship Id="rId28" Type="http://schemas.openxmlformats.org/officeDocument/2006/relationships/hyperlink" Target="http://www.bundesfinanzministerium.de/Content/EN/Standardartikel/Press_Room/Publications/Brochures/2015-11-19-25th-subsidy-report-summary-summary-pdf.pdf?__blob=publicationFile&amp;v=13" TargetMode="External"/><Relationship Id="rId36" Type="http://schemas.openxmlformats.org/officeDocument/2006/relationships/hyperlink" Target="http://www.bundesfinanzministerium.de/Content/EN/Standardartikel/Press_Room/Publications/Brochures/2015-11-19-25th-subsidy-report-summary-summary-pdf.pdf?__blob=publicationFile&amp;v=13" TargetMode="External"/><Relationship Id="rId49" Type="http://schemas.openxmlformats.org/officeDocument/2006/relationships/printerSettings" Target="../printerSettings/printerSettings2.bin"/><Relationship Id="rId10" Type="http://schemas.openxmlformats.org/officeDocument/2006/relationships/hyperlink" Target="http://www.oecd.org/site/tadffss/data/" TargetMode="External"/><Relationship Id="rId19" Type="http://schemas.openxmlformats.org/officeDocument/2006/relationships/hyperlink" Target="http://www.foes.de/pdf/2017-04-FOES-Kurzanalyse-Industrieausnahmen-2005-2016.pdf" TargetMode="External"/><Relationship Id="rId31" Type="http://schemas.openxmlformats.org/officeDocument/2006/relationships/hyperlink" Target="http://www.bundesfinanzministerium.de/Content/EN/Standardartikel/Press_Room/Publications/Brochures/2015-11-19-25th-subsidy-report-summary-summary-pdf.pdf?__blob=publicationFile&amp;v=13" TargetMode="External"/><Relationship Id="rId44" Type="http://schemas.openxmlformats.org/officeDocument/2006/relationships/hyperlink" Target="http://www.foes.de/pdf/2017-05-FOES-Studie-Subventionen-fossile-Energien-Deutschland.pdf" TargetMode="External"/><Relationship Id="rId4" Type="http://schemas.openxmlformats.org/officeDocument/2006/relationships/hyperlink" Target="http://www.oecd-ilibrary.org/energy/data/iea-energy-technology-r-d-statistics/rd-d-budget_data-00488-en;jsessionid=55hjv825ibh57.x-oecd-live-02?isPartOf=/content/datacollection/enetech-data-en" TargetMode="External"/><Relationship Id="rId9" Type="http://schemas.openxmlformats.org/officeDocument/2006/relationships/hyperlink" Target="http://www.oecd.org/site/tadffss/data/" TargetMode="External"/><Relationship Id="rId14" Type="http://schemas.openxmlformats.org/officeDocument/2006/relationships/hyperlink" Target="http://www.oecd.org/site/tadffss/data/" TargetMode="External"/><Relationship Id="rId22" Type="http://schemas.openxmlformats.org/officeDocument/2006/relationships/hyperlink" Target="http://www.bundesfinanzministerium.de/Content/EN/Standardartikel/Press_Room/Publications/Brochures/2013-10-10-24th-subsidy-report-summery-pdf.pdf?__blob=publicationFile&amp;v=11" TargetMode="External"/><Relationship Id="rId27" Type="http://schemas.openxmlformats.org/officeDocument/2006/relationships/hyperlink" Target="http://www.bundesfinanzministerium.de/Content/EN/Standardartikel/Press_Room/Publications/Brochures/2015-11-19-25th-subsidy-report-summary-summary-pdf.pdf?__blob=publicationFile&amp;v=13" TargetMode="External"/><Relationship Id="rId30" Type="http://schemas.openxmlformats.org/officeDocument/2006/relationships/hyperlink" Target="http://www.bundesfinanzministerium.de/Content/EN/Standardartikel/Press_Room/Publications/Brochures/2015-11-19-25th-subsidy-report-summary-summary-pdf.pdf?__blob=publicationFile&amp;v=13" TargetMode="External"/><Relationship Id="rId35" Type="http://schemas.openxmlformats.org/officeDocument/2006/relationships/hyperlink" Target="http://www.bundesfinanzministerium.de/Content/EN/Standardartikel/Press_Room/Publications/Brochures/2015-11-19-25th-subsidy-report-summary-summary-pdf.pdf?__blob=publicationFile&amp;v=13" TargetMode="External"/><Relationship Id="rId43" Type="http://schemas.openxmlformats.org/officeDocument/2006/relationships/hyperlink" Target="http://ec.europa.eu/competition/state_aid/cases/261321/261321_1762504_158_2.pdf" TargetMode="External"/><Relationship Id="rId48" Type="http://schemas.openxmlformats.org/officeDocument/2006/relationships/hyperlink" Target="https://www.netztransparenz.de/portals/1/Content/Energiewirtschaftsgesetz/Umlage%20%c2%a719%20Abs.%202%20StromNEV/Umlage-2014/Paragraph19StromNEV-Prog2014_-_Datenbasis.pdf" TargetMode="External"/><Relationship Id="rId8" Type="http://schemas.openxmlformats.org/officeDocument/2006/relationships/hyperlink" Target="http://www.oecd.org/site/tadffss/data/"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ijglobal.com/data/transaction/34009/1156gw-hamitabat-gas-fired-power-pla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tabSelected="1" workbookViewId="0">
      <selection activeCell="A9" sqref="A9"/>
    </sheetView>
  </sheetViews>
  <sheetFormatPr defaultRowHeight="14.5" x14ac:dyDescent="0.35"/>
  <cols>
    <col min="1" max="1" width="79.1796875" customWidth="1"/>
  </cols>
  <sheetData>
    <row r="1" spans="1:1" ht="14.5" customHeight="1" x14ac:dyDescent="0.35">
      <c r="A1" s="146" t="s">
        <v>272</v>
      </c>
    </row>
    <row r="2" spans="1:1" ht="14.5" customHeight="1" x14ac:dyDescent="0.35">
      <c r="A2" s="146"/>
    </row>
    <row r="3" spans="1:1" x14ac:dyDescent="0.35">
      <c r="A3" s="7"/>
    </row>
    <row r="4" spans="1:1" ht="29" x14ac:dyDescent="0.35">
      <c r="A4" s="118" t="s">
        <v>273</v>
      </c>
    </row>
    <row r="5" spans="1:1" ht="72.5" x14ac:dyDescent="0.35">
      <c r="A5" s="121" t="s">
        <v>270</v>
      </c>
    </row>
    <row r="6" spans="1:1" ht="58" customHeight="1" x14ac:dyDescent="0.35">
      <c r="A6" s="119" t="s">
        <v>271</v>
      </c>
    </row>
    <row r="7" spans="1:1" x14ac:dyDescent="0.35">
      <c r="A7" s="119"/>
    </row>
    <row r="8" spans="1:1" x14ac:dyDescent="0.35">
      <c r="A8" s="120" t="s">
        <v>269</v>
      </c>
    </row>
    <row r="9" spans="1:1" ht="29" x14ac:dyDescent="0.35">
      <c r="A9" s="120" t="s">
        <v>274</v>
      </c>
    </row>
    <row r="10" spans="1:1" x14ac:dyDescent="0.35">
      <c r="A10" s="120"/>
    </row>
    <row r="11" spans="1:1" x14ac:dyDescent="0.35">
      <c r="A11" s="3" t="s">
        <v>265</v>
      </c>
    </row>
    <row r="12" spans="1:1" x14ac:dyDescent="0.35">
      <c r="A12" s="117" t="s">
        <v>266</v>
      </c>
    </row>
    <row r="13" spans="1:1" x14ac:dyDescent="0.35">
      <c r="A13" s="117" t="s">
        <v>267</v>
      </c>
    </row>
    <row r="14" spans="1:1" x14ac:dyDescent="0.35">
      <c r="A14" s="117" t="s">
        <v>229</v>
      </c>
    </row>
    <row r="15" spans="1:1" x14ac:dyDescent="0.35">
      <c r="A15" s="117" t="s">
        <v>3</v>
      </c>
    </row>
    <row r="16" spans="1:1" x14ac:dyDescent="0.35">
      <c r="A16" s="117" t="s">
        <v>268</v>
      </c>
    </row>
  </sheetData>
  <mergeCells count="1">
    <mergeCell ref="A1:A2"/>
  </mergeCells>
  <hyperlinks>
    <hyperlink ref="A13" location="'Fiscal support'!A1" display="Fiscal support"/>
    <hyperlink ref="A14" location="'Public finance (domestic + EU)'!A1" display="Public finance (domestic and EU)"/>
    <hyperlink ref="A15" location="'Public finance (international)'!A1" display="Public finance (international)"/>
    <hyperlink ref="A16" location="'SOE investment'!A1" display="SOE investment"/>
    <hyperlink ref="A12" location="Summary!A1" display="Summary"/>
    <hyperlink ref="A8" r:id="rId1"/>
    <hyperlink ref="A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election activeCell="N5" sqref="N5"/>
    </sheetView>
  </sheetViews>
  <sheetFormatPr defaultColWidth="9.1796875" defaultRowHeight="14.5" x14ac:dyDescent="0.35"/>
  <cols>
    <col min="1" max="1" width="22.81640625" customWidth="1"/>
    <col min="2" max="3" width="7" style="36" customWidth="1"/>
    <col min="4" max="4" width="9.1796875" style="36" customWidth="1"/>
    <col min="5" max="5" width="10.54296875" style="36" customWidth="1"/>
    <col min="6" max="6" width="9.36328125" style="36" customWidth="1"/>
    <col min="7" max="7" width="8.1796875" style="36" customWidth="1"/>
    <col min="8" max="8" width="10.1796875" style="36" customWidth="1"/>
    <col min="9" max="10" width="9.1796875" style="36" customWidth="1"/>
    <col min="11" max="11" width="7" style="36" customWidth="1"/>
    <col min="12" max="12" width="3.26953125" customWidth="1"/>
  </cols>
  <sheetData>
    <row r="1" spans="1:12" ht="14.5" customHeight="1" x14ac:dyDescent="0.35">
      <c r="A1" s="146" t="s">
        <v>277</v>
      </c>
      <c r="B1" s="146"/>
      <c r="C1" s="146"/>
      <c r="D1" s="146"/>
      <c r="E1" s="146"/>
      <c r="F1" s="146"/>
      <c r="G1" s="146"/>
      <c r="H1" s="146"/>
      <c r="I1" s="146"/>
      <c r="J1" s="146"/>
      <c r="K1" s="146"/>
    </row>
    <row r="2" spans="1:12" s="141" customFormat="1" ht="14.5" customHeight="1" x14ac:dyDescent="0.35">
      <c r="A2" s="146"/>
      <c r="B2" s="146"/>
      <c r="C2" s="146"/>
      <c r="D2" s="146"/>
      <c r="E2" s="146"/>
      <c r="F2" s="146"/>
      <c r="G2" s="146"/>
      <c r="H2" s="146"/>
      <c r="I2" s="146"/>
      <c r="J2" s="146"/>
      <c r="K2" s="146"/>
    </row>
    <row r="3" spans="1:12" s="140" customFormat="1" ht="15" customHeight="1" thickBot="1" x14ac:dyDescent="0.4">
      <c r="A3" s="139"/>
      <c r="B3" s="139"/>
      <c r="C3" s="139"/>
      <c r="D3" s="139"/>
      <c r="E3" s="139"/>
      <c r="F3" s="139"/>
      <c r="G3" s="139"/>
      <c r="H3" s="139"/>
      <c r="I3" s="139"/>
      <c r="J3" s="139"/>
      <c r="K3" s="139"/>
    </row>
    <row r="4" spans="1:12" ht="15" thickBot="1" x14ac:dyDescent="0.4">
      <c r="A4" s="36"/>
      <c r="B4" s="147" t="s">
        <v>8</v>
      </c>
      <c r="C4" s="148"/>
      <c r="D4" s="148"/>
      <c r="E4" s="37"/>
      <c r="F4" s="149" t="s">
        <v>9</v>
      </c>
      <c r="G4" s="149"/>
      <c r="H4" s="149"/>
      <c r="I4" s="149"/>
      <c r="J4" s="150"/>
      <c r="K4" s="38"/>
      <c r="L4" s="18"/>
    </row>
    <row r="5" spans="1:12" s="19" customFormat="1" ht="39.5" thickBot="1" x14ac:dyDescent="0.4">
      <c r="A5" s="54"/>
      <c r="B5" s="39" t="s">
        <v>211</v>
      </c>
      <c r="C5" s="40" t="s">
        <v>220</v>
      </c>
      <c r="D5" s="40" t="s">
        <v>221</v>
      </c>
      <c r="E5" s="41" t="s">
        <v>238</v>
      </c>
      <c r="F5" s="42" t="s">
        <v>69</v>
      </c>
      <c r="G5" s="40" t="s">
        <v>200</v>
      </c>
      <c r="H5" s="43" t="s">
        <v>205</v>
      </c>
      <c r="I5" s="43" t="s">
        <v>77</v>
      </c>
      <c r="J5" s="41" t="s">
        <v>238</v>
      </c>
      <c r="K5" s="44" t="s">
        <v>210</v>
      </c>
    </row>
    <row r="6" spans="1:12" ht="54.65" customHeight="1" x14ac:dyDescent="0.35">
      <c r="A6" s="78" t="s">
        <v>263</v>
      </c>
      <c r="B6" s="94">
        <v>2689.6256720000001</v>
      </c>
      <c r="C6" s="95" t="s">
        <v>203</v>
      </c>
      <c r="D6" s="95">
        <v>1409.6666666666667</v>
      </c>
      <c r="E6" s="96">
        <v>322.41857099999999</v>
      </c>
      <c r="F6" s="97">
        <v>18912.769021100001</v>
      </c>
      <c r="G6" s="98">
        <v>9585.2541348752693</v>
      </c>
      <c r="H6" s="45" t="s">
        <v>203</v>
      </c>
      <c r="I6" s="99">
        <v>400</v>
      </c>
      <c r="J6" s="45">
        <v>0</v>
      </c>
      <c r="K6" s="133">
        <f>SUM(B6:J6)</f>
        <v>33319.73406564194</v>
      </c>
    </row>
    <row r="7" spans="1:12" ht="26.5" customHeight="1" x14ac:dyDescent="0.35">
      <c r="A7" s="79" t="s">
        <v>191</v>
      </c>
      <c r="B7" s="89">
        <v>46.599999999999994</v>
      </c>
      <c r="C7" s="53">
        <f t="shared" ref="C7:J7" si="0">SUM(C8:C9)</f>
        <v>1000.524480605</v>
      </c>
      <c r="D7" s="53">
        <f t="shared" si="0"/>
        <v>1309.8372461933332</v>
      </c>
      <c r="E7" s="84">
        <f t="shared" si="0"/>
        <v>60.290541250000004</v>
      </c>
      <c r="F7" s="59">
        <f t="shared" si="0"/>
        <v>0</v>
      </c>
      <c r="G7" s="58">
        <f t="shared" si="0"/>
        <v>0</v>
      </c>
      <c r="H7" s="58">
        <f t="shared" si="0"/>
        <v>0</v>
      </c>
      <c r="I7" s="58">
        <f t="shared" si="0"/>
        <v>0</v>
      </c>
      <c r="J7" s="58">
        <f t="shared" si="0"/>
        <v>0</v>
      </c>
      <c r="K7" s="134">
        <f>SUM(B7:J7)</f>
        <v>2417.252268048333</v>
      </c>
    </row>
    <row r="8" spans="1:12" x14ac:dyDescent="0.35">
      <c r="A8" s="80" t="s">
        <v>264</v>
      </c>
      <c r="B8" s="90">
        <v>0</v>
      </c>
      <c r="C8" s="82">
        <v>160.43660602000003</v>
      </c>
      <c r="D8" s="82">
        <v>0</v>
      </c>
      <c r="E8" s="85">
        <v>0</v>
      </c>
      <c r="F8" s="55">
        <v>0</v>
      </c>
      <c r="G8" s="56">
        <v>0</v>
      </c>
      <c r="H8" s="56">
        <v>0</v>
      </c>
      <c r="I8" s="57">
        <v>0</v>
      </c>
      <c r="J8" s="55">
        <v>0</v>
      </c>
      <c r="K8" s="135">
        <f>SUM(B8:J8)</f>
        <v>160.43660602000003</v>
      </c>
    </row>
    <row r="9" spans="1:12" x14ac:dyDescent="0.35">
      <c r="A9" s="81" t="s">
        <v>261</v>
      </c>
      <c r="B9" s="90">
        <v>46.599999999999994</v>
      </c>
      <c r="C9" s="83">
        <v>840.08787458500001</v>
      </c>
      <c r="D9" s="82">
        <v>1309.8372461933332</v>
      </c>
      <c r="E9" s="85">
        <v>60.290541250000004</v>
      </c>
      <c r="F9" s="46">
        <v>0</v>
      </c>
      <c r="G9" s="47">
        <v>0</v>
      </c>
      <c r="H9" s="47">
        <v>0</v>
      </c>
      <c r="I9" s="48">
        <v>0</v>
      </c>
      <c r="J9" s="46">
        <v>0</v>
      </c>
      <c r="K9" s="136">
        <f>SUM(B9:J9)</f>
        <v>2256.815662028333</v>
      </c>
    </row>
    <row r="10" spans="1:12" ht="28.5" customHeight="1" thickBot="1" x14ac:dyDescent="0.4">
      <c r="A10" s="100" t="s">
        <v>262</v>
      </c>
      <c r="B10" s="91">
        <v>0</v>
      </c>
      <c r="C10" s="86">
        <v>0</v>
      </c>
      <c r="D10" s="87">
        <v>0</v>
      </c>
      <c r="E10" s="88">
        <v>0</v>
      </c>
      <c r="F10" s="49">
        <v>0</v>
      </c>
      <c r="G10" s="50">
        <v>0</v>
      </c>
      <c r="H10" s="50">
        <v>0</v>
      </c>
      <c r="I10" s="51">
        <v>0</v>
      </c>
      <c r="J10" s="49">
        <v>0</v>
      </c>
      <c r="K10" s="137">
        <f>SUM(B10:J10)</f>
        <v>0</v>
      </c>
    </row>
    <row r="11" spans="1:12" x14ac:dyDescent="0.35">
      <c r="A11" s="17"/>
      <c r="F11" s="52"/>
    </row>
    <row r="12" spans="1:12" x14ac:dyDescent="0.35">
      <c r="A12" s="22" t="s">
        <v>219</v>
      </c>
    </row>
    <row r="13" spans="1:12" x14ac:dyDescent="0.35">
      <c r="A13" s="22" t="s">
        <v>218</v>
      </c>
    </row>
  </sheetData>
  <mergeCells count="3">
    <mergeCell ref="B4:D4"/>
    <mergeCell ref="F4:J4"/>
    <mergeCell ref="A1:K2"/>
  </mergeCells>
  <pageMargins left="0.7" right="0.7" top="0.75" bottom="0.75" header="0.3" footer="0.3"/>
  <pageSetup paperSize="9" orientation="portrait" r:id="rId1"/>
  <ignoredErrors>
    <ignoredError sqref="D7:J7 C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zoomScale="80" zoomScaleNormal="80" workbookViewId="0">
      <selection activeCell="P5" sqref="P5"/>
    </sheetView>
  </sheetViews>
  <sheetFormatPr defaultColWidth="9.1796875" defaultRowHeight="14.5" x14ac:dyDescent="0.35"/>
  <cols>
    <col min="1" max="1" width="33.1796875" style="111" customWidth="1"/>
    <col min="2" max="2" width="18.453125" style="23" customWidth="1"/>
    <col min="3" max="3" width="10.81640625" style="23" customWidth="1"/>
    <col min="4" max="4" width="11.54296875" style="107" customWidth="1"/>
    <col min="5" max="5" width="12" style="107" customWidth="1"/>
    <col min="6" max="6" width="14" style="107" customWidth="1"/>
    <col min="7" max="7" width="9.54296875" style="23" customWidth="1"/>
    <col min="8" max="10" width="9.1796875" style="23"/>
    <col min="11" max="12" width="10.453125" style="23" customWidth="1"/>
    <col min="13" max="13" width="21.453125" style="122" customWidth="1"/>
    <col min="14" max="14" width="22.1796875" style="122" customWidth="1"/>
    <col min="15" max="15" width="46.7265625" style="122" customWidth="1"/>
    <col min="16" max="16" width="59.90625" style="23" customWidth="1"/>
    <col min="17" max="16384" width="9.1796875" style="23"/>
  </cols>
  <sheetData>
    <row r="1" spans="1:18" x14ac:dyDescent="0.35">
      <c r="A1" s="151" t="s">
        <v>278</v>
      </c>
      <c r="B1" s="151"/>
      <c r="C1" s="151"/>
      <c r="D1" s="151"/>
      <c r="E1" s="151"/>
      <c r="F1" s="151"/>
      <c r="G1" s="151"/>
      <c r="H1" s="151"/>
      <c r="I1" s="151"/>
      <c r="J1" s="151"/>
      <c r="K1" s="151"/>
      <c r="L1" s="151"/>
      <c r="M1" s="151"/>
      <c r="N1" s="151"/>
      <c r="O1" s="151"/>
      <c r="P1" s="122"/>
      <c r="Q1" s="122"/>
      <c r="R1" s="122"/>
    </row>
    <row r="2" spans="1:18" x14ac:dyDescent="0.35">
      <c r="A2" s="151"/>
      <c r="B2" s="151"/>
      <c r="C2" s="151"/>
      <c r="D2" s="151"/>
      <c r="E2" s="151"/>
      <c r="F2" s="151"/>
      <c r="G2" s="151"/>
      <c r="H2" s="151"/>
      <c r="I2" s="151"/>
      <c r="J2" s="151"/>
      <c r="K2" s="151"/>
      <c r="L2" s="151"/>
      <c r="M2" s="151"/>
      <c r="N2" s="151"/>
      <c r="O2" s="151"/>
      <c r="P2" s="122"/>
      <c r="Q2" s="122"/>
      <c r="R2" s="122"/>
    </row>
    <row r="4" spans="1:18" ht="65" x14ac:dyDescent="0.35">
      <c r="A4" s="112" t="s">
        <v>15</v>
      </c>
      <c r="B4" s="60" t="s">
        <v>16</v>
      </c>
      <c r="C4" s="60" t="s">
        <v>11</v>
      </c>
      <c r="D4" s="60" t="s">
        <v>12</v>
      </c>
      <c r="E4" s="60" t="s">
        <v>0</v>
      </c>
      <c r="F4" s="60" t="s">
        <v>10</v>
      </c>
      <c r="G4" s="60" t="s">
        <v>17</v>
      </c>
      <c r="H4" s="60" t="s">
        <v>46</v>
      </c>
      <c r="I4" s="60" t="s">
        <v>47</v>
      </c>
      <c r="J4" s="60" t="s">
        <v>66</v>
      </c>
      <c r="K4" s="60" t="s">
        <v>73</v>
      </c>
      <c r="L4" s="74" t="s">
        <v>72</v>
      </c>
      <c r="M4" s="64" t="s">
        <v>13</v>
      </c>
      <c r="N4" s="64" t="s">
        <v>234</v>
      </c>
      <c r="O4" s="64" t="s">
        <v>14</v>
      </c>
      <c r="P4" s="154" t="s">
        <v>282</v>
      </c>
    </row>
    <row r="5" spans="1:18" ht="159.65" customHeight="1" x14ac:dyDescent="0.35">
      <c r="A5" s="34" t="s">
        <v>206</v>
      </c>
      <c r="B5" s="24" t="s">
        <v>204</v>
      </c>
      <c r="C5" s="24" t="s">
        <v>1</v>
      </c>
      <c r="D5" s="75" t="s">
        <v>6</v>
      </c>
      <c r="E5" s="24" t="s">
        <v>8</v>
      </c>
      <c r="F5" s="24" t="s">
        <v>68</v>
      </c>
      <c r="G5" s="24" t="s">
        <v>75</v>
      </c>
      <c r="H5" s="8" t="s">
        <v>203</v>
      </c>
      <c r="I5" s="8" t="s">
        <v>203</v>
      </c>
      <c r="J5" s="8" t="s">
        <v>203</v>
      </c>
      <c r="K5" s="8" t="s">
        <v>203</v>
      </c>
      <c r="L5" s="8" t="s">
        <v>203</v>
      </c>
      <c r="M5" s="101" t="s">
        <v>231</v>
      </c>
      <c r="N5" s="24"/>
      <c r="O5" s="102"/>
    </row>
    <row r="6" spans="1:18" ht="43.5" customHeight="1" x14ac:dyDescent="0.35">
      <c r="A6" s="16" t="s">
        <v>207</v>
      </c>
      <c r="B6" s="24" t="s">
        <v>204</v>
      </c>
      <c r="C6" s="25" t="s">
        <v>1</v>
      </c>
      <c r="D6" s="62" t="s">
        <v>7</v>
      </c>
      <c r="E6" s="25" t="s">
        <v>8</v>
      </c>
      <c r="F6" s="24" t="s">
        <v>68</v>
      </c>
      <c r="G6" s="25" t="s">
        <v>75</v>
      </c>
      <c r="H6" s="8" t="s">
        <v>203</v>
      </c>
      <c r="I6" s="8" t="s">
        <v>203</v>
      </c>
      <c r="J6" s="8" t="s">
        <v>203</v>
      </c>
      <c r="K6" s="8" t="s">
        <v>203</v>
      </c>
      <c r="L6" s="8" t="s">
        <v>203</v>
      </c>
      <c r="M6" s="101" t="s">
        <v>231</v>
      </c>
      <c r="N6" s="24"/>
      <c r="O6" s="123"/>
    </row>
    <row r="7" spans="1:18" ht="43.5" customHeight="1" x14ac:dyDescent="0.35">
      <c r="A7" s="16" t="s">
        <v>208</v>
      </c>
      <c r="B7" s="24" t="s">
        <v>204</v>
      </c>
      <c r="C7" s="25" t="s">
        <v>1</v>
      </c>
      <c r="D7" s="25" t="s">
        <v>6</v>
      </c>
      <c r="E7" s="25" t="s">
        <v>8</v>
      </c>
      <c r="F7" s="24" t="s">
        <v>68</v>
      </c>
      <c r="G7" s="25" t="s">
        <v>75</v>
      </c>
      <c r="H7" s="8">
        <v>6</v>
      </c>
      <c r="I7" s="8" t="s">
        <v>203</v>
      </c>
      <c r="J7" s="8" t="s">
        <v>203</v>
      </c>
      <c r="K7" s="9">
        <v>6</v>
      </c>
      <c r="L7" s="15">
        <v>6</v>
      </c>
      <c r="M7" s="101" t="s">
        <v>231</v>
      </c>
      <c r="N7" s="124"/>
      <c r="O7" s="123"/>
    </row>
    <row r="8" spans="1:18" ht="43.5" customHeight="1" x14ac:dyDescent="0.35">
      <c r="A8" s="16" t="s">
        <v>209</v>
      </c>
      <c r="B8" s="24" t="s">
        <v>204</v>
      </c>
      <c r="C8" s="25" t="s">
        <v>1</v>
      </c>
      <c r="D8" s="25" t="s">
        <v>68</v>
      </c>
      <c r="E8" s="25" t="s">
        <v>8</v>
      </c>
      <c r="F8" s="24" t="s">
        <v>68</v>
      </c>
      <c r="G8" s="25" t="s">
        <v>75</v>
      </c>
      <c r="H8" s="8">
        <v>28.948</v>
      </c>
      <c r="I8" s="8" t="s">
        <v>203</v>
      </c>
      <c r="J8" s="8" t="s">
        <v>203</v>
      </c>
      <c r="K8" s="9">
        <v>28.948</v>
      </c>
      <c r="L8" s="15">
        <v>28.948</v>
      </c>
      <c r="M8" s="101" t="s">
        <v>231</v>
      </c>
      <c r="N8" s="124"/>
      <c r="O8" s="123"/>
    </row>
    <row r="9" spans="1:18" ht="58" customHeight="1" x14ac:dyDescent="0.35">
      <c r="A9" s="34" t="s">
        <v>195</v>
      </c>
      <c r="B9" s="25" t="s">
        <v>51</v>
      </c>
      <c r="C9" s="25" t="s">
        <v>1</v>
      </c>
      <c r="D9" s="62" t="s">
        <v>6</v>
      </c>
      <c r="E9" s="25" t="s">
        <v>8</v>
      </c>
      <c r="F9" s="28" t="s">
        <v>224</v>
      </c>
      <c r="G9" s="25" t="s">
        <v>75</v>
      </c>
      <c r="H9" s="10">
        <v>168.34200000000001</v>
      </c>
      <c r="I9" s="10" t="s">
        <v>203</v>
      </c>
      <c r="J9" s="10" t="s">
        <v>203</v>
      </c>
      <c r="K9" s="9">
        <v>168.34200000000001</v>
      </c>
      <c r="L9" s="15">
        <v>168.34200000000001</v>
      </c>
      <c r="M9" s="105" t="s">
        <v>230</v>
      </c>
      <c r="N9" s="124"/>
      <c r="O9" s="126"/>
    </row>
    <row r="10" spans="1:18" ht="130.5" customHeight="1" x14ac:dyDescent="0.35">
      <c r="A10" s="63" t="s">
        <v>236</v>
      </c>
      <c r="B10" s="25" t="s">
        <v>51</v>
      </c>
      <c r="C10" s="25" t="s">
        <v>1</v>
      </c>
      <c r="D10" s="62" t="s">
        <v>6</v>
      </c>
      <c r="E10" s="25" t="s">
        <v>8</v>
      </c>
      <c r="F10" s="28" t="s">
        <v>74</v>
      </c>
      <c r="G10" s="25" t="s">
        <v>75</v>
      </c>
      <c r="H10" s="9">
        <v>1504.3000320000001</v>
      </c>
      <c r="I10" s="10" t="s">
        <v>203</v>
      </c>
      <c r="J10" s="10" t="s">
        <v>203</v>
      </c>
      <c r="K10" s="9">
        <v>1504.3000320000001</v>
      </c>
      <c r="L10" s="15">
        <v>1504.3000320000001</v>
      </c>
      <c r="M10" s="105" t="s">
        <v>230</v>
      </c>
      <c r="N10" s="103" t="s">
        <v>61</v>
      </c>
      <c r="O10" s="127"/>
    </row>
    <row r="11" spans="1:18" ht="130.5" customHeight="1" x14ac:dyDescent="0.35">
      <c r="A11" s="34" t="s">
        <v>197</v>
      </c>
      <c r="B11" s="24" t="s">
        <v>199</v>
      </c>
      <c r="C11" s="25" t="s">
        <v>1</v>
      </c>
      <c r="D11" s="62" t="s">
        <v>6</v>
      </c>
      <c r="E11" s="25" t="s">
        <v>8</v>
      </c>
      <c r="F11" s="28" t="s">
        <v>225</v>
      </c>
      <c r="G11" s="25" t="s">
        <v>75</v>
      </c>
      <c r="H11" s="9">
        <v>258.23171200000002</v>
      </c>
      <c r="I11" s="10" t="s">
        <v>203</v>
      </c>
      <c r="J11" s="10" t="s">
        <v>203</v>
      </c>
      <c r="K11" s="9">
        <v>258.23171200000002</v>
      </c>
      <c r="L11" s="15">
        <v>258.23171200000002</v>
      </c>
      <c r="M11" s="105" t="s">
        <v>230</v>
      </c>
      <c r="N11" s="103" t="s">
        <v>61</v>
      </c>
      <c r="O11" s="127"/>
    </row>
    <row r="12" spans="1:18" ht="58" customHeight="1" x14ac:dyDescent="0.35">
      <c r="A12" s="35" t="s">
        <v>194</v>
      </c>
      <c r="B12" s="24" t="s">
        <v>199</v>
      </c>
      <c r="C12" s="25" t="s">
        <v>1</v>
      </c>
      <c r="D12" s="62" t="s">
        <v>235</v>
      </c>
      <c r="E12" s="25" t="s">
        <v>8</v>
      </c>
      <c r="F12" s="28" t="s">
        <v>76</v>
      </c>
      <c r="G12" s="25" t="s">
        <v>75</v>
      </c>
      <c r="H12" s="9">
        <v>1172</v>
      </c>
      <c r="I12" s="9">
        <v>1085</v>
      </c>
      <c r="J12" s="9">
        <v>1282</v>
      </c>
      <c r="K12" s="9">
        <v>1179.6666666666667</v>
      </c>
      <c r="L12" s="15">
        <v>1179.6666666666667</v>
      </c>
      <c r="M12" s="103" t="s">
        <v>259</v>
      </c>
      <c r="N12" s="103" t="s">
        <v>258</v>
      </c>
      <c r="O12" s="127"/>
    </row>
    <row r="13" spans="1:18" ht="130.5" customHeight="1" x14ac:dyDescent="0.35">
      <c r="A13" s="16" t="s">
        <v>196</v>
      </c>
      <c r="B13" s="24" t="s">
        <v>199</v>
      </c>
      <c r="C13" s="25" t="s">
        <v>1</v>
      </c>
      <c r="D13" s="62" t="s">
        <v>6</v>
      </c>
      <c r="E13" s="25" t="s">
        <v>8</v>
      </c>
      <c r="F13" s="28" t="s">
        <v>224</v>
      </c>
      <c r="G13" s="25" t="s">
        <v>75</v>
      </c>
      <c r="H13" s="10">
        <v>116</v>
      </c>
      <c r="I13" s="10">
        <v>116</v>
      </c>
      <c r="J13" s="9">
        <v>113</v>
      </c>
      <c r="K13" s="9">
        <v>115</v>
      </c>
      <c r="L13" s="15">
        <v>115</v>
      </c>
      <c r="M13" s="103" t="s">
        <v>61</v>
      </c>
      <c r="N13" s="103" t="s">
        <v>61</v>
      </c>
      <c r="O13" s="106"/>
    </row>
    <row r="14" spans="1:18" ht="43.5" customHeight="1" x14ac:dyDescent="0.35">
      <c r="A14" s="16" t="s">
        <v>193</v>
      </c>
      <c r="B14" s="24" t="s">
        <v>199</v>
      </c>
      <c r="C14" s="25" t="s">
        <v>1</v>
      </c>
      <c r="D14" s="62" t="s">
        <v>4</v>
      </c>
      <c r="E14" s="62" t="s">
        <v>9</v>
      </c>
      <c r="F14" s="25" t="s">
        <v>233</v>
      </c>
      <c r="G14" s="25" t="s">
        <v>75</v>
      </c>
      <c r="H14" s="11">
        <v>58</v>
      </c>
      <c r="I14" s="9">
        <v>58</v>
      </c>
      <c r="J14" s="9">
        <v>58</v>
      </c>
      <c r="K14" s="9">
        <v>58</v>
      </c>
      <c r="L14" s="15">
        <v>58</v>
      </c>
      <c r="M14" s="103" t="s">
        <v>61</v>
      </c>
      <c r="N14" s="106"/>
      <c r="O14" s="104" t="s">
        <v>255</v>
      </c>
    </row>
    <row r="15" spans="1:18" ht="188.5" customHeight="1" x14ac:dyDescent="0.35">
      <c r="A15" s="1" t="s">
        <v>226</v>
      </c>
      <c r="B15" s="25" t="s">
        <v>51</v>
      </c>
      <c r="C15" s="25" t="s">
        <v>2</v>
      </c>
      <c r="D15" s="76" t="s">
        <v>68</v>
      </c>
      <c r="E15" s="77" t="s">
        <v>8</v>
      </c>
      <c r="F15" s="29" t="s">
        <v>223</v>
      </c>
      <c r="G15" s="25" t="s">
        <v>75</v>
      </c>
      <c r="H15" s="12">
        <v>10.864224</v>
      </c>
      <c r="I15" s="9" t="s">
        <v>203</v>
      </c>
      <c r="J15" s="9" t="s">
        <v>203</v>
      </c>
      <c r="K15" s="9">
        <v>10.864224</v>
      </c>
      <c r="L15" s="15">
        <v>10.864224</v>
      </c>
      <c r="M15" s="105" t="s">
        <v>230</v>
      </c>
      <c r="N15" s="124"/>
      <c r="O15" s="128" t="s">
        <v>198</v>
      </c>
    </row>
    <row r="16" spans="1:18" ht="116.15" customHeight="1" x14ac:dyDescent="0.35">
      <c r="A16" s="1" t="s">
        <v>227</v>
      </c>
      <c r="B16" s="25" t="s">
        <v>51</v>
      </c>
      <c r="C16" s="25" t="s">
        <v>2</v>
      </c>
      <c r="D16" s="76" t="s">
        <v>68</v>
      </c>
      <c r="E16" s="77" t="s">
        <v>8</v>
      </c>
      <c r="F16" s="29" t="s">
        <v>223</v>
      </c>
      <c r="G16" s="25" t="s">
        <v>75</v>
      </c>
      <c r="H16" s="12">
        <v>237.323519</v>
      </c>
      <c r="I16" s="9" t="s">
        <v>203</v>
      </c>
      <c r="J16" s="9" t="s">
        <v>203</v>
      </c>
      <c r="K16" s="9">
        <v>237.323519</v>
      </c>
      <c r="L16" s="15">
        <v>237.323519</v>
      </c>
      <c r="M16" s="105" t="s">
        <v>230</v>
      </c>
      <c r="N16" s="124"/>
      <c r="O16" s="125"/>
    </row>
    <row r="17" spans="1:16" ht="116.15" customHeight="1" x14ac:dyDescent="0.35">
      <c r="A17" s="1" t="s">
        <v>228</v>
      </c>
      <c r="B17" s="25" t="s">
        <v>51</v>
      </c>
      <c r="C17" s="25" t="s">
        <v>2</v>
      </c>
      <c r="D17" s="76" t="s">
        <v>68</v>
      </c>
      <c r="E17" s="77" t="s">
        <v>8</v>
      </c>
      <c r="F17" s="29" t="s">
        <v>223</v>
      </c>
      <c r="G17" s="25" t="s">
        <v>75</v>
      </c>
      <c r="H17" s="12">
        <v>45.282828000000002</v>
      </c>
      <c r="I17" s="9" t="s">
        <v>203</v>
      </c>
      <c r="J17" s="9" t="s">
        <v>203</v>
      </c>
      <c r="K17" s="9">
        <v>45.282828000000002</v>
      </c>
      <c r="L17" s="15">
        <v>45.282828000000002</v>
      </c>
      <c r="M17" s="105" t="s">
        <v>230</v>
      </c>
      <c r="N17" s="124"/>
      <c r="O17" s="125"/>
    </row>
    <row r="18" spans="1:16" ht="87" x14ac:dyDescent="0.35">
      <c r="A18" s="1" t="s">
        <v>170</v>
      </c>
      <c r="B18" s="24" t="s">
        <v>51</v>
      </c>
      <c r="C18" s="25" t="s">
        <v>2</v>
      </c>
      <c r="D18" s="25" t="s">
        <v>7</v>
      </c>
      <c r="E18" s="25" t="s">
        <v>9</v>
      </c>
      <c r="F18" s="25" t="s">
        <v>200</v>
      </c>
      <c r="G18" s="25" t="s">
        <v>75</v>
      </c>
      <c r="H18" s="13">
        <v>170.0000065625</v>
      </c>
      <c r="I18" s="13">
        <v>160</v>
      </c>
      <c r="J18" s="13">
        <v>160</v>
      </c>
      <c r="K18" s="9">
        <v>163.33333552083334</v>
      </c>
      <c r="L18" s="15">
        <v>163.33333552083334</v>
      </c>
      <c r="M18" s="105" t="s">
        <v>239</v>
      </c>
      <c r="N18" s="103" t="s">
        <v>61</v>
      </c>
      <c r="O18" s="24" t="s">
        <v>260</v>
      </c>
    </row>
    <row r="19" spans="1:16" ht="101.5" customHeight="1" x14ac:dyDescent="0.35">
      <c r="A19" s="1" t="s">
        <v>171</v>
      </c>
      <c r="B19" s="24" t="s">
        <v>51</v>
      </c>
      <c r="C19" s="25" t="s">
        <v>2</v>
      </c>
      <c r="D19" s="25" t="s">
        <v>7</v>
      </c>
      <c r="E19" s="25" t="s">
        <v>9</v>
      </c>
      <c r="F19" s="25" t="s">
        <v>200</v>
      </c>
      <c r="G19" s="25" t="s">
        <v>75</v>
      </c>
      <c r="H19" s="13">
        <v>180.0000083125</v>
      </c>
      <c r="I19" s="13">
        <v>180</v>
      </c>
      <c r="J19" s="13">
        <v>180</v>
      </c>
      <c r="K19" s="9">
        <v>180.00000277083333</v>
      </c>
      <c r="L19" s="15">
        <v>180.00000277083333</v>
      </c>
      <c r="M19" s="103" t="s">
        <v>61</v>
      </c>
      <c r="N19" s="129"/>
      <c r="O19" s="24" t="s">
        <v>276</v>
      </c>
    </row>
    <row r="20" spans="1:16" ht="58" customHeight="1" x14ac:dyDescent="0.35">
      <c r="A20" s="1" t="s">
        <v>172</v>
      </c>
      <c r="B20" s="24" t="s">
        <v>51</v>
      </c>
      <c r="C20" s="25" t="s">
        <v>2</v>
      </c>
      <c r="D20" s="25" t="s">
        <v>53</v>
      </c>
      <c r="E20" s="25" t="s">
        <v>9</v>
      </c>
      <c r="F20" s="25" t="s">
        <v>200</v>
      </c>
      <c r="G20" s="25" t="s">
        <v>75</v>
      </c>
      <c r="H20" s="13">
        <v>615.000008757812</v>
      </c>
      <c r="I20" s="13">
        <v>590</v>
      </c>
      <c r="J20" s="13">
        <v>590</v>
      </c>
      <c r="K20" s="9">
        <v>598.333336252604</v>
      </c>
      <c r="L20" s="15">
        <v>598.333336252604</v>
      </c>
      <c r="M20" s="103" t="s">
        <v>61</v>
      </c>
      <c r="O20" s="24" t="s">
        <v>276</v>
      </c>
    </row>
    <row r="21" spans="1:16" ht="116.15" customHeight="1" x14ac:dyDescent="0.35">
      <c r="A21" s="1" t="s">
        <v>173</v>
      </c>
      <c r="B21" s="24" t="s">
        <v>51</v>
      </c>
      <c r="C21" s="24" t="s">
        <v>2</v>
      </c>
      <c r="D21" s="24" t="s">
        <v>4</v>
      </c>
      <c r="E21" s="24" t="s">
        <v>9</v>
      </c>
      <c r="F21" s="24" t="s">
        <v>232</v>
      </c>
      <c r="G21" s="24" t="s">
        <v>75</v>
      </c>
      <c r="H21" s="14" t="s">
        <v>203</v>
      </c>
      <c r="I21" s="14" t="s">
        <v>203</v>
      </c>
      <c r="J21" s="108">
        <v>7453</v>
      </c>
      <c r="K21" s="108">
        <v>7453</v>
      </c>
      <c r="L21" s="108">
        <v>7453</v>
      </c>
      <c r="M21" s="101" t="s">
        <v>240</v>
      </c>
      <c r="N21" s="24"/>
      <c r="O21" s="24" t="s">
        <v>241</v>
      </c>
    </row>
    <row r="22" spans="1:16" ht="87" customHeight="1" x14ac:dyDescent="0.35">
      <c r="A22" s="1" t="s">
        <v>174</v>
      </c>
      <c r="B22" s="24" t="s">
        <v>51</v>
      </c>
      <c r="C22" s="24" t="s">
        <v>2</v>
      </c>
      <c r="D22" s="24" t="s">
        <v>4</v>
      </c>
      <c r="E22" s="24" t="s">
        <v>9</v>
      </c>
      <c r="F22" s="24" t="s">
        <v>69</v>
      </c>
      <c r="G22" s="24" t="s">
        <v>75</v>
      </c>
      <c r="H22" s="14">
        <v>170</v>
      </c>
      <c r="I22" s="14">
        <v>160</v>
      </c>
      <c r="J22" s="14">
        <v>160</v>
      </c>
      <c r="K22" s="15">
        <v>163.33333333333334</v>
      </c>
      <c r="L22" s="15">
        <v>163.33333333333334</v>
      </c>
      <c r="M22" s="105" t="s">
        <v>239</v>
      </c>
      <c r="N22" s="103" t="s">
        <v>61</v>
      </c>
      <c r="O22" s="24"/>
    </row>
    <row r="23" spans="1:16" ht="58" customHeight="1" x14ac:dyDescent="0.35">
      <c r="A23" s="1" t="s">
        <v>175</v>
      </c>
      <c r="B23" s="24" t="s">
        <v>51</v>
      </c>
      <c r="C23" s="24" t="s">
        <v>2</v>
      </c>
      <c r="D23" s="24" t="s">
        <v>4</v>
      </c>
      <c r="E23" s="24" t="s">
        <v>9</v>
      </c>
      <c r="F23" s="24" t="s">
        <v>69</v>
      </c>
      <c r="G23" s="24" t="s">
        <v>75</v>
      </c>
      <c r="H23" s="14">
        <v>72</v>
      </c>
      <c r="I23" s="14">
        <v>76</v>
      </c>
      <c r="J23" s="14">
        <v>76</v>
      </c>
      <c r="K23" s="15">
        <f>AVERAGE(H23:J23)</f>
        <v>74.666666666666671</v>
      </c>
      <c r="L23" s="15">
        <f>K23</f>
        <v>74.666666666666671</v>
      </c>
      <c r="M23" s="103" t="s">
        <v>61</v>
      </c>
      <c r="N23" s="24"/>
      <c r="O23" s="24"/>
    </row>
    <row r="24" spans="1:16" ht="58" customHeight="1" x14ac:dyDescent="0.35">
      <c r="A24" s="1" t="s">
        <v>176</v>
      </c>
      <c r="B24" s="24" t="s">
        <v>51</v>
      </c>
      <c r="C24" s="24" t="s">
        <v>2</v>
      </c>
      <c r="D24" s="24" t="s">
        <v>5</v>
      </c>
      <c r="E24" s="24" t="s">
        <v>9</v>
      </c>
      <c r="F24" s="24" t="s">
        <v>200</v>
      </c>
      <c r="G24" s="24" t="s">
        <v>75</v>
      </c>
      <c r="H24" s="14">
        <v>250</v>
      </c>
      <c r="I24" s="14">
        <v>200</v>
      </c>
      <c r="J24" s="14">
        <v>230</v>
      </c>
      <c r="K24" s="15">
        <v>226.66666666666666</v>
      </c>
      <c r="L24" s="15">
        <v>226.66666666666666</v>
      </c>
      <c r="M24" s="103" t="s">
        <v>61</v>
      </c>
      <c r="N24" s="24" t="s">
        <v>58</v>
      </c>
      <c r="O24" s="24" t="s">
        <v>222</v>
      </c>
    </row>
    <row r="25" spans="1:16" ht="58" customHeight="1" x14ac:dyDescent="0.35">
      <c r="A25" s="1" t="s">
        <v>177</v>
      </c>
      <c r="B25" s="24" t="s">
        <v>51</v>
      </c>
      <c r="C25" s="24" t="s">
        <v>2</v>
      </c>
      <c r="D25" s="24" t="s">
        <v>4</v>
      </c>
      <c r="E25" s="24" t="s">
        <v>9</v>
      </c>
      <c r="F25" s="24" t="s">
        <v>77</v>
      </c>
      <c r="G25" s="24" t="s">
        <v>75</v>
      </c>
      <c r="H25" s="14">
        <v>400</v>
      </c>
      <c r="I25" s="14">
        <v>400</v>
      </c>
      <c r="J25" s="14">
        <v>400</v>
      </c>
      <c r="K25" s="15">
        <v>400</v>
      </c>
      <c r="L25" s="15">
        <v>400</v>
      </c>
      <c r="M25" s="103" t="s">
        <v>61</v>
      </c>
      <c r="N25" s="24"/>
      <c r="O25" s="24"/>
    </row>
    <row r="26" spans="1:16" ht="87" customHeight="1" x14ac:dyDescent="0.35">
      <c r="A26" s="1" t="s">
        <v>185</v>
      </c>
      <c r="B26" s="24" t="s">
        <v>54</v>
      </c>
      <c r="C26" s="24" t="s">
        <v>2</v>
      </c>
      <c r="D26" s="25" t="s">
        <v>71</v>
      </c>
      <c r="E26" s="25" t="s">
        <v>9</v>
      </c>
      <c r="F26" s="25" t="s">
        <v>200</v>
      </c>
      <c r="G26" s="25" t="s">
        <v>75</v>
      </c>
      <c r="H26" s="13">
        <v>342.60902400000003</v>
      </c>
      <c r="I26" s="13">
        <v>420.410148886</v>
      </c>
      <c r="J26" s="13">
        <v>476.57711810699999</v>
      </c>
      <c r="K26" s="9">
        <v>413.19876366433328</v>
      </c>
      <c r="L26" s="15">
        <v>413.198763664333</v>
      </c>
      <c r="M26" s="101" t="s">
        <v>55</v>
      </c>
      <c r="N26" s="101" t="s">
        <v>57</v>
      </c>
      <c r="O26" s="24" t="s">
        <v>243</v>
      </c>
    </row>
    <row r="27" spans="1:16" ht="101.5" customHeight="1" x14ac:dyDescent="0.35">
      <c r="A27" s="1" t="s">
        <v>186</v>
      </c>
      <c r="B27" s="24" t="s">
        <v>56</v>
      </c>
      <c r="C27" s="24" t="s">
        <v>2</v>
      </c>
      <c r="D27" s="24" t="s">
        <v>71</v>
      </c>
      <c r="E27" s="24" t="s">
        <v>9</v>
      </c>
      <c r="F27" s="24" t="s">
        <v>200</v>
      </c>
      <c r="G27" s="24" t="s">
        <v>75</v>
      </c>
      <c r="H27" s="14">
        <f>4643*0.544</f>
        <v>2525.7920000000004</v>
      </c>
      <c r="I27" s="14">
        <f>4290*0.527</f>
        <v>2260.83</v>
      </c>
      <c r="J27" s="14">
        <f>4203*0.531</f>
        <v>2231.7930000000001</v>
      </c>
      <c r="K27" s="15">
        <v>2496</v>
      </c>
      <c r="L27" s="15">
        <v>2496</v>
      </c>
      <c r="M27" s="101" t="s">
        <v>248</v>
      </c>
      <c r="N27" s="24" t="s">
        <v>242</v>
      </c>
      <c r="O27" s="24" t="s">
        <v>275</v>
      </c>
      <c r="P27" s="109"/>
    </row>
    <row r="28" spans="1:16" ht="116.15" customHeight="1" x14ac:dyDescent="0.35">
      <c r="A28" s="1" t="s">
        <v>187</v>
      </c>
      <c r="B28" s="24" t="s">
        <v>56</v>
      </c>
      <c r="C28" s="24" t="s">
        <v>2</v>
      </c>
      <c r="D28" s="24" t="s">
        <v>71</v>
      </c>
      <c r="E28" s="24" t="s">
        <v>9</v>
      </c>
      <c r="F28" s="24" t="s">
        <v>200</v>
      </c>
      <c r="G28" s="24" t="s">
        <v>75</v>
      </c>
      <c r="H28" s="14">
        <f>2201*0.544</f>
        <v>1197.3440000000001</v>
      </c>
      <c r="I28" s="14">
        <f>2215*0.527</f>
        <v>1167.3050000000001</v>
      </c>
      <c r="J28" s="14">
        <f>2320*0.531</f>
        <v>1231.92</v>
      </c>
      <c r="K28" s="14">
        <f>AVERAGE(H28:J28)</f>
        <v>1198.8563333333334</v>
      </c>
      <c r="L28" s="14">
        <f>K28</f>
        <v>1198.8563333333334</v>
      </c>
      <c r="M28" s="101" t="s">
        <v>248</v>
      </c>
      <c r="N28" s="24" t="s">
        <v>242</v>
      </c>
      <c r="O28" s="24" t="s">
        <v>245</v>
      </c>
    </row>
    <row r="29" spans="1:16" ht="72.650000000000006" customHeight="1" x14ac:dyDescent="0.35">
      <c r="A29" s="1" t="s">
        <v>178</v>
      </c>
      <c r="B29" s="24" t="s">
        <v>51</v>
      </c>
      <c r="C29" s="24" t="s">
        <v>2</v>
      </c>
      <c r="D29" s="24" t="s">
        <v>7</v>
      </c>
      <c r="E29" s="24" t="s">
        <v>9</v>
      </c>
      <c r="F29" s="24" t="s">
        <v>200</v>
      </c>
      <c r="G29" s="24" t="s">
        <v>75</v>
      </c>
      <c r="H29" s="14">
        <v>1593.9</v>
      </c>
      <c r="I29" s="14" t="s">
        <v>203</v>
      </c>
      <c r="J29" s="14" t="s">
        <v>203</v>
      </c>
      <c r="K29" s="15">
        <v>1593.9</v>
      </c>
      <c r="L29" s="15">
        <v>1593.9</v>
      </c>
      <c r="M29" s="101" t="s">
        <v>240</v>
      </c>
      <c r="N29" s="24"/>
      <c r="O29" s="24" t="s">
        <v>251</v>
      </c>
    </row>
    <row r="30" spans="1:16" ht="58" customHeight="1" x14ac:dyDescent="0.35">
      <c r="A30" s="5" t="s">
        <v>179</v>
      </c>
      <c r="B30" s="24" t="s">
        <v>51</v>
      </c>
      <c r="C30" s="25" t="s">
        <v>2</v>
      </c>
      <c r="D30" s="25" t="s">
        <v>4</v>
      </c>
      <c r="E30" s="25" t="s">
        <v>9</v>
      </c>
      <c r="F30" s="25" t="s">
        <v>69</v>
      </c>
      <c r="G30" s="25" t="s">
        <v>75</v>
      </c>
      <c r="H30" s="14" t="s">
        <v>203</v>
      </c>
      <c r="I30" s="14">
        <v>7967.7690210999999</v>
      </c>
      <c r="J30" s="14" t="s">
        <v>203</v>
      </c>
      <c r="K30" s="14">
        <v>7967.7690210999999</v>
      </c>
      <c r="L30" s="14">
        <v>7967.7690210999999</v>
      </c>
      <c r="M30" s="101" t="s">
        <v>240</v>
      </c>
      <c r="N30" s="24"/>
      <c r="O30" s="24" t="s">
        <v>246</v>
      </c>
    </row>
    <row r="31" spans="1:16" ht="115.5" customHeight="1" x14ac:dyDescent="0.35">
      <c r="A31" s="1" t="s">
        <v>201</v>
      </c>
      <c r="B31" s="24" t="s">
        <v>51</v>
      </c>
      <c r="C31" s="24" t="s">
        <v>2</v>
      </c>
      <c r="D31" s="24" t="s">
        <v>6</v>
      </c>
      <c r="E31" s="24" t="s">
        <v>9</v>
      </c>
      <c r="F31" s="24" t="s">
        <v>200</v>
      </c>
      <c r="G31" s="24" t="s">
        <v>75</v>
      </c>
      <c r="H31" s="14" t="s">
        <v>203</v>
      </c>
      <c r="I31" s="14">
        <v>195.34383</v>
      </c>
      <c r="J31" s="14" t="s">
        <v>203</v>
      </c>
      <c r="K31" s="14">
        <v>195.34383</v>
      </c>
      <c r="L31" s="14">
        <v>195.34383</v>
      </c>
      <c r="M31" s="101" t="s">
        <v>240</v>
      </c>
      <c r="N31" s="24"/>
      <c r="O31" s="24" t="s">
        <v>247</v>
      </c>
    </row>
    <row r="32" spans="1:16" ht="101.5" customHeight="1" x14ac:dyDescent="0.35">
      <c r="A32" s="1" t="s">
        <v>202</v>
      </c>
      <c r="B32" s="24" t="s">
        <v>51</v>
      </c>
      <c r="C32" s="24" t="s">
        <v>2</v>
      </c>
      <c r="D32" s="24" t="s">
        <v>168</v>
      </c>
      <c r="E32" s="24" t="s">
        <v>9</v>
      </c>
      <c r="F32" s="24" t="s">
        <v>200</v>
      </c>
      <c r="G32" s="24" t="s">
        <v>75</v>
      </c>
      <c r="H32" s="14" t="s">
        <v>203</v>
      </c>
      <c r="I32" s="14">
        <v>259.81099999999998</v>
      </c>
      <c r="J32" s="14" t="s">
        <v>203</v>
      </c>
      <c r="K32" s="15">
        <v>259.81099999999998</v>
      </c>
      <c r="L32" s="15">
        <v>259.81099999999998</v>
      </c>
      <c r="M32" s="24" t="s">
        <v>58</v>
      </c>
      <c r="N32" s="105"/>
      <c r="O32" s="24" t="s">
        <v>252</v>
      </c>
    </row>
    <row r="33" spans="1:16" ht="101.5" customHeight="1" x14ac:dyDescent="0.35">
      <c r="A33" s="1" t="s">
        <v>180</v>
      </c>
      <c r="B33" s="24" t="s">
        <v>51</v>
      </c>
      <c r="C33" s="24" t="s">
        <v>2</v>
      </c>
      <c r="D33" s="24" t="s">
        <v>71</v>
      </c>
      <c r="E33" s="24" t="s">
        <v>9</v>
      </c>
      <c r="F33" s="24" t="s">
        <v>200</v>
      </c>
      <c r="G33" s="24" t="s">
        <v>75</v>
      </c>
      <c r="H33" s="14">
        <v>1583.5840000000001</v>
      </c>
      <c r="I33" s="14">
        <v>1001.3</v>
      </c>
      <c r="J33" s="14">
        <v>1001.3</v>
      </c>
      <c r="K33" s="15">
        <v>1195.3946666666668</v>
      </c>
      <c r="L33" s="15">
        <v>1195.3946666666668</v>
      </c>
      <c r="M33" s="103" t="s">
        <v>61</v>
      </c>
      <c r="N33" s="105"/>
      <c r="O33" s="24" t="s">
        <v>243</v>
      </c>
    </row>
    <row r="34" spans="1:16" ht="87" customHeight="1" x14ac:dyDescent="0.35">
      <c r="A34" s="5" t="s">
        <v>181</v>
      </c>
      <c r="B34" s="24" t="s">
        <v>51</v>
      </c>
      <c r="C34" s="25" t="s">
        <v>2</v>
      </c>
      <c r="D34" s="25" t="s">
        <v>4</v>
      </c>
      <c r="E34" s="25" t="s">
        <v>9</v>
      </c>
      <c r="F34" s="31" t="s">
        <v>232</v>
      </c>
      <c r="G34" s="25" t="s">
        <v>75</v>
      </c>
      <c r="H34" s="13">
        <v>86</v>
      </c>
      <c r="I34" s="13">
        <v>86</v>
      </c>
      <c r="J34" s="13">
        <v>86</v>
      </c>
      <c r="K34" s="9">
        <v>86</v>
      </c>
      <c r="L34" s="15">
        <v>86</v>
      </c>
      <c r="M34" s="103" t="s">
        <v>61</v>
      </c>
      <c r="N34" s="106"/>
      <c r="O34" s="24"/>
    </row>
    <row r="35" spans="1:16" ht="116.15" customHeight="1" x14ac:dyDescent="0.35">
      <c r="A35" s="1" t="s">
        <v>182</v>
      </c>
      <c r="B35" s="24" t="s">
        <v>51</v>
      </c>
      <c r="C35" s="25" t="s">
        <v>2</v>
      </c>
      <c r="D35" s="25" t="s">
        <v>4</v>
      </c>
      <c r="E35" s="25" t="s">
        <v>9</v>
      </c>
      <c r="F35" s="31" t="s">
        <v>69</v>
      </c>
      <c r="G35" s="24" t="s">
        <v>75</v>
      </c>
      <c r="H35" s="14">
        <v>3110</v>
      </c>
      <c r="I35" s="14" t="s">
        <v>203</v>
      </c>
      <c r="J35" s="14" t="s">
        <v>203</v>
      </c>
      <c r="K35" s="15" t="s">
        <v>203</v>
      </c>
      <c r="L35" s="15">
        <v>3110</v>
      </c>
      <c r="M35" s="101" t="s">
        <v>240</v>
      </c>
      <c r="N35" s="24"/>
      <c r="O35" s="24" t="s">
        <v>256</v>
      </c>
      <c r="P35" s="110"/>
    </row>
    <row r="36" spans="1:16" ht="87" customHeight="1" x14ac:dyDescent="0.35">
      <c r="A36" s="113" t="s">
        <v>188</v>
      </c>
      <c r="B36" s="24" t="s">
        <v>62</v>
      </c>
      <c r="C36" s="24" t="s">
        <v>1</v>
      </c>
      <c r="D36" s="24" t="s">
        <v>71</v>
      </c>
      <c r="E36" s="24" t="s">
        <v>9</v>
      </c>
      <c r="F36" s="24" t="s">
        <v>200</v>
      </c>
      <c r="G36" s="24" t="s">
        <v>75</v>
      </c>
      <c r="H36" s="14">
        <f>312.79709*0.544</f>
        <v>170.16161696000003</v>
      </c>
      <c r="I36" s="14">
        <f>203.22*0.527</f>
        <v>107.09694</v>
      </c>
      <c r="J36" s="14">
        <f>245*0.531</f>
        <v>130.095</v>
      </c>
      <c r="K36" s="15">
        <v>135.78153333333333</v>
      </c>
      <c r="L36" s="15">
        <v>135.78153333333333</v>
      </c>
      <c r="M36" s="103" t="s">
        <v>61</v>
      </c>
      <c r="N36" s="24" t="s">
        <v>242</v>
      </c>
      <c r="O36" s="24" t="s">
        <v>244</v>
      </c>
    </row>
    <row r="37" spans="1:16" ht="72.650000000000006" customHeight="1" x14ac:dyDescent="0.35">
      <c r="A37" s="1" t="s">
        <v>183</v>
      </c>
      <c r="B37" s="24" t="s">
        <v>51</v>
      </c>
      <c r="C37" s="24" t="s">
        <v>2</v>
      </c>
      <c r="D37" s="24" t="s">
        <v>71</v>
      </c>
      <c r="E37" s="24" t="s">
        <v>9</v>
      </c>
      <c r="F37" s="24" t="s">
        <v>200</v>
      </c>
      <c r="G37" s="24" t="s">
        <v>75</v>
      </c>
      <c r="H37" s="14">
        <v>401.47200000000004</v>
      </c>
      <c r="I37" s="14">
        <v>379.44</v>
      </c>
      <c r="J37" s="14">
        <v>382.32</v>
      </c>
      <c r="K37" s="15">
        <v>387.74399999999997</v>
      </c>
      <c r="L37" s="15">
        <v>387.74399999999997</v>
      </c>
      <c r="M37" s="103" t="s">
        <v>61</v>
      </c>
      <c r="N37" s="24"/>
      <c r="O37" s="24" t="s">
        <v>243</v>
      </c>
    </row>
    <row r="38" spans="1:16" ht="87" x14ac:dyDescent="0.35">
      <c r="A38" s="1" t="s">
        <v>184</v>
      </c>
      <c r="B38" s="24" t="s">
        <v>51</v>
      </c>
      <c r="C38" s="24" t="s">
        <v>2</v>
      </c>
      <c r="D38" s="24" t="s">
        <v>71</v>
      </c>
      <c r="E38" s="24" t="s">
        <v>9</v>
      </c>
      <c r="F38" s="24" t="s">
        <v>200</v>
      </c>
      <c r="G38" s="24" t="s">
        <v>75</v>
      </c>
      <c r="H38" s="14">
        <v>564.67200000000003</v>
      </c>
      <c r="I38" s="14">
        <v>527</v>
      </c>
      <c r="J38" s="14">
        <v>531</v>
      </c>
      <c r="K38" s="15">
        <v>540.89066666666668</v>
      </c>
      <c r="L38" s="15">
        <v>540.89066666666668</v>
      </c>
      <c r="M38" s="103" t="s">
        <v>61</v>
      </c>
      <c r="N38" s="24"/>
      <c r="O38" s="24" t="s">
        <v>243</v>
      </c>
    </row>
    <row r="39" spans="1:16" ht="58" customHeight="1" x14ac:dyDescent="0.35">
      <c r="A39" s="1" t="s">
        <v>189</v>
      </c>
      <c r="B39" s="24" t="s">
        <v>63</v>
      </c>
      <c r="C39" s="24" t="s">
        <v>1</v>
      </c>
      <c r="D39" s="25" t="s">
        <v>53</v>
      </c>
      <c r="E39" s="25" t="s">
        <v>9</v>
      </c>
      <c r="F39" s="24" t="s">
        <v>70</v>
      </c>
      <c r="G39" s="25" t="s">
        <v>75</v>
      </c>
      <c r="H39" s="14" t="s">
        <v>203</v>
      </c>
      <c r="I39" s="14" t="s">
        <v>203</v>
      </c>
      <c r="J39" s="14" t="s">
        <v>203</v>
      </c>
      <c r="K39" s="9" t="s">
        <v>203</v>
      </c>
      <c r="L39" s="9" t="s">
        <v>203</v>
      </c>
      <c r="M39" s="132" t="s">
        <v>249</v>
      </c>
      <c r="N39" s="132" t="s">
        <v>250</v>
      </c>
      <c r="O39" s="24" t="s">
        <v>257</v>
      </c>
    </row>
    <row r="40" spans="1:16" ht="87" customHeight="1" x14ac:dyDescent="0.35">
      <c r="A40" s="114" t="s">
        <v>169</v>
      </c>
      <c r="B40" s="24" t="s">
        <v>64</v>
      </c>
      <c r="C40" s="24" t="s">
        <v>1</v>
      </c>
      <c r="D40" s="62" t="s">
        <v>235</v>
      </c>
      <c r="E40" s="24" t="s">
        <v>67</v>
      </c>
      <c r="F40" s="24" t="s">
        <v>76</v>
      </c>
      <c r="G40" s="25" t="s">
        <v>75</v>
      </c>
      <c r="H40" s="14">
        <v>0</v>
      </c>
      <c r="I40" s="14">
        <v>0</v>
      </c>
      <c r="J40" s="13">
        <v>230</v>
      </c>
      <c r="K40" s="9">
        <v>230</v>
      </c>
      <c r="L40" s="9">
        <v>230</v>
      </c>
      <c r="M40" s="101" t="s">
        <v>65</v>
      </c>
      <c r="N40" s="130"/>
      <c r="O40" s="131"/>
    </row>
    <row r="41" spans="1:16" ht="43.5" customHeight="1" x14ac:dyDescent="0.35">
      <c r="A41" s="2" t="s">
        <v>212</v>
      </c>
      <c r="B41" s="24" t="s">
        <v>204</v>
      </c>
      <c r="C41" s="24" t="s">
        <v>2</v>
      </c>
      <c r="D41" s="31" t="s">
        <v>6</v>
      </c>
      <c r="E41" s="31" t="s">
        <v>8</v>
      </c>
      <c r="F41" s="31" t="s">
        <v>223</v>
      </c>
      <c r="G41" s="25" t="s">
        <v>75</v>
      </c>
      <c r="H41" s="20">
        <v>126.550808</v>
      </c>
      <c r="I41" s="21" t="s">
        <v>203</v>
      </c>
      <c r="J41" s="20" t="s">
        <v>203</v>
      </c>
      <c r="K41" s="9">
        <v>126.550808</v>
      </c>
      <c r="L41" s="9">
        <v>126.550808</v>
      </c>
      <c r="M41" s="105" t="s">
        <v>230</v>
      </c>
      <c r="N41" s="105"/>
      <c r="O41" s="131"/>
    </row>
    <row r="42" spans="1:16" ht="43.5" customHeight="1" x14ac:dyDescent="0.35">
      <c r="A42" s="2" t="s">
        <v>213</v>
      </c>
      <c r="B42" s="24" t="s">
        <v>204</v>
      </c>
      <c r="C42" s="24" t="s">
        <v>2</v>
      </c>
      <c r="D42" s="31" t="s">
        <v>6</v>
      </c>
      <c r="E42" s="31" t="s">
        <v>8</v>
      </c>
      <c r="F42" s="31" t="s">
        <v>223</v>
      </c>
      <c r="G42" s="25" t="s">
        <v>75</v>
      </c>
      <c r="H42" s="20">
        <v>200.08112</v>
      </c>
      <c r="I42" s="21" t="s">
        <v>203</v>
      </c>
      <c r="J42" s="20" t="s">
        <v>203</v>
      </c>
      <c r="K42" s="9">
        <v>200.08112</v>
      </c>
      <c r="L42" s="9">
        <v>200.08112</v>
      </c>
      <c r="M42" s="105" t="s">
        <v>230</v>
      </c>
      <c r="N42" s="105"/>
      <c r="O42" s="131"/>
    </row>
    <row r="43" spans="1:16" ht="43.5" customHeight="1" x14ac:dyDescent="0.35">
      <c r="A43" s="2" t="s">
        <v>215</v>
      </c>
      <c r="B43" s="24" t="s">
        <v>204</v>
      </c>
      <c r="C43" s="24" t="s">
        <v>2</v>
      </c>
      <c r="D43" s="31" t="s">
        <v>6</v>
      </c>
      <c r="E43" s="31" t="s">
        <v>8</v>
      </c>
      <c r="F43" s="31" t="s">
        <v>223</v>
      </c>
      <c r="G43" s="25" t="s">
        <v>75</v>
      </c>
      <c r="H43" s="20">
        <v>4.62</v>
      </c>
      <c r="I43" s="21" t="s">
        <v>203</v>
      </c>
      <c r="J43" s="20" t="s">
        <v>203</v>
      </c>
      <c r="K43" s="9">
        <v>4.62</v>
      </c>
      <c r="L43" s="9">
        <v>4.62</v>
      </c>
      <c r="M43" s="105" t="s">
        <v>230</v>
      </c>
      <c r="N43" s="105"/>
      <c r="O43" s="131"/>
    </row>
    <row r="44" spans="1:16" ht="43.5" customHeight="1" x14ac:dyDescent="0.35">
      <c r="A44" s="2" t="s">
        <v>214</v>
      </c>
      <c r="B44" s="24" t="s">
        <v>204</v>
      </c>
      <c r="C44" s="24" t="s">
        <v>2</v>
      </c>
      <c r="D44" s="31" t="s">
        <v>6</v>
      </c>
      <c r="E44" s="31" t="s">
        <v>8</v>
      </c>
      <c r="F44" s="31" t="s">
        <v>223</v>
      </c>
      <c r="G44" s="25" t="s">
        <v>75</v>
      </c>
      <c r="H44" s="20">
        <v>47.5</v>
      </c>
      <c r="I44" s="21" t="s">
        <v>203</v>
      </c>
      <c r="J44" s="20" t="s">
        <v>203</v>
      </c>
      <c r="K44" s="9">
        <v>47.5</v>
      </c>
      <c r="L44" s="9">
        <v>47.5</v>
      </c>
      <c r="M44" s="105" t="s">
        <v>230</v>
      </c>
      <c r="N44" s="130"/>
      <c r="O44" s="131"/>
    </row>
    <row r="45" spans="1:16" ht="224.5" customHeight="1" x14ac:dyDescent="0.35">
      <c r="A45" s="114" t="s">
        <v>216</v>
      </c>
      <c r="B45" s="24" t="s">
        <v>204</v>
      </c>
      <c r="C45" s="24" t="s">
        <v>2</v>
      </c>
      <c r="D45" s="31" t="s">
        <v>6</v>
      </c>
      <c r="E45" s="31" t="s">
        <v>8</v>
      </c>
      <c r="F45" s="31" t="s">
        <v>223</v>
      </c>
      <c r="G45" s="25" t="s">
        <v>75</v>
      </c>
      <c r="H45" s="20">
        <v>259</v>
      </c>
      <c r="I45" s="21" t="s">
        <v>203</v>
      </c>
      <c r="J45" s="20" t="s">
        <v>203</v>
      </c>
      <c r="K45" s="9">
        <v>259</v>
      </c>
      <c r="L45" s="9">
        <v>259</v>
      </c>
      <c r="M45" s="101" t="s">
        <v>217</v>
      </c>
      <c r="N45" s="130"/>
      <c r="O45" s="131"/>
    </row>
    <row r="58" spans="1:1" x14ac:dyDescent="0.35">
      <c r="A58" s="115"/>
    </row>
    <row r="59" spans="1:1" x14ac:dyDescent="0.35">
      <c r="A59" s="115"/>
    </row>
    <row r="60" spans="1:1" x14ac:dyDescent="0.35">
      <c r="A60" s="115"/>
    </row>
    <row r="61" spans="1:1" x14ac:dyDescent="0.35">
      <c r="A61" s="115"/>
    </row>
    <row r="62" spans="1:1" x14ac:dyDescent="0.35">
      <c r="A62" s="115"/>
    </row>
    <row r="63" spans="1:1" x14ac:dyDescent="0.35">
      <c r="A63" s="115"/>
    </row>
    <row r="64" spans="1:1" x14ac:dyDescent="0.35">
      <c r="A64" s="115"/>
    </row>
    <row r="65" spans="1:1" x14ac:dyDescent="0.35">
      <c r="A65" s="116"/>
    </row>
  </sheetData>
  <autoFilter ref="A4:O45"/>
  <mergeCells count="1">
    <mergeCell ref="A1:O2"/>
  </mergeCells>
  <hyperlinks>
    <hyperlink ref="M5" r:id="rId1"/>
    <hyperlink ref="M6" r:id="rId2"/>
    <hyperlink ref="M7" r:id="rId3"/>
    <hyperlink ref="M8" r:id="rId4"/>
    <hyperlink ref="M9" r:id="rId5"/>
    <hyperlink ref="M10" r:id="rId6"/>
    <hyperlink ref="M11" r:id="rId7"/>
    <hyperlink ref="M15" r:id="rId8"/>
    <hyperlink ref="M16" r:id="rId9"/>
    <hyperlink ref="M17" r:id="rId10"/>
    <hyperlink ref="M18" r:id="rId11" display="OECD 2015"/>
    <hyperlink ref="M22" r:id="rId12" display="OECD 2015"/>
    <hyperlink ref="M41" r:id="rId13"/>
    <hyperlink ref="M42" r:id="rId14"/>
    <hyperlink ref="M43" r:id="rId15"/>
    <hyperlink ref="M45" r:id="rId16"/>
    <hyperlink ref="M44" r:id="rId17"/>
    <hyperlink ref="M14" r:id="rId18"/>
    <hyperlink ref="M28" r:id="rId19" display="FÖS (2017)"/>
    <hyperlink ref="M27" r:id="rId20" display="FÖS (2017)"/>
    <hyperlink ref="M35" r:id="rId21"/>
    <hyperlink ref="N12" r:id="rId22"/>
    <hyperlink ref="M12" r:id="rId23"/>
    <hyperlink ref="M29" r:id="rId24"/>
    <hyperlink ref="M31" r:id="rId25"/>
    <hyperlink ref="M30" r:id="rId26"/>
    <hyperlink ref="M13" r:id="rId27"/>
    <hyperlink ref="N13" r:id="rId28"/>
    <hyperlink ref="N10" r:id="rId29"/>
    <hyperlink ref="M19" r:id="rId30"/>
    <hyperlink ref="M20" r:id="rId31"/>
    <hyperlink ref="M23" r:id="rId32"/>
    <hyperlink ref="M24" r:id="rId33"/>
    <hyperlink ref="M25" r:id="rId34"/>
    <hyperlink ref="M33" r:id="rId35"/>
    <hyperlink ref="M34" r:id="rId36"/>
    <hyperlink ref="M36" r:id="rId37"/>
    <hyperlink ref="M37" r:id="rId38"/>
    <hyperlink ref="M38" r:id="rId39"/>
    <hyperlink ref="N18" r:id="rId40"/>
    <hyperlink ref="N11" r:id="rId41"/>
    <hyperlink ref="N22" r:id="rId42"/>
    <hyperlink ref="M40" r:id="rId43"/>
    <hyperlink ref="M21" r:id="rId44"/>
    <hyperlink ref="M39" r:id="rId45"/>
    <hyperlink ref="N39" r:id="rId46"/>
    <hyperlink ref="N26" r:id="rId47"/>
    <hyperlink ref="M26" r:id="rId48"/>
  </hyperlinks>
  <pageMargins left="0.7" right="0.7" top="0.75" bottom="0.75" header="0.3" footer="0.3"/>
  <pageSetup paperSize="9" orientation="portrait" r:id="rId4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zoomScale="90" zoomScaleNormal="90" workbookViewId="0">
      <selection activeCell="R6" sqref="R6"/>
    </sheetView>
  </sheetViews>
  <sheetFormatPr defaultColWidth="9.1796875" defaultRowHeight="14.5" x14ac:dyDescent="0.35"/>
  <cols>
    <col min="1" max="1" width="31.54296875" customWidth="1"/>
    <col min="2" max="2" width="19.81640625" customWidth="1"/>
    <col min="5" max="5" width="10.81640625" style="7" customWidth="1"/>
    <col min="6" max="6" width="9.1796875" style="7"/>
    <col min="13" max="13" width="26.54296875" customWidth="1"/>
    <col min="14" max="14" width="19.26953125" bestFit="1" customWidth="1"/>
    <col min="15" max="15" width="15.1796875" customWidth="1"/>
  </cols>
  <sheetData>
    <row r="1" spans="1:15" ht="14.5" customHeight="1" x14ac:dyDescent="0.35">
      <c r="A1" s="152" t="s">
        <v>279</v>
      </c>
      <c r="B1" s="152"/>
      <c r="C1" s="152"/>
      <c r="D1" s="152"/>
      <c r="E1" s="152"/>
      <c r="F1" s="152"/>
      <c r="G1" s="152"/>
      <c r="H1" s="152"/>
      <c r="I1" s="152"/>
      <c r="J1" s="152"/>
      <c r="K1" s="152"/>
      <c r="L1" s="152"/>
      <c r="M1" s="152"/>
      <c r="N1" s="152"/>
      <c r="O1" s="152"/>
    </row>
    <row r="2" spans="1:15" s="142" customFormat="1" ht="14.5" customHeight="1" x14ac:dyDescent="0.35">
      <c r="A2" s="152"/>
      <c r="B2" s="152"/>
      <c r="C2" s="152"/>
      <c r="D2" s="152"/>
      <c r="E2" s="152"/>
      <c r="F2" s="152"/>
      <c r="G2" s="152"/>
      <c r="H2" s="152"/>
      <c r="I2" s="152"/>
      <c r="J2" s="152"/>
      <c r="K2" s="152"/>
      <c r="L2" s="152"/>
      <c r="M2" s="152"/>
      <c r="N2" s="152"/>
      <c r="O2" s="152"/>
    </row>
    <row r="4" spans="1:15" ht="78" x14ac:dyDescent="0.35">
      <c r="A4" s="60" t="s">
        <v>15</v>
      </c>
      <c r="B4" s="60" t="s">
        <v>16</v>
      </c>
      <c r="C4" s="60" t="s">
        <v>11</v>
      </c>
      <c r="D4" s="60" t="s">
        <v>12</v>
      </c>
      <c r="E4" s="60" t="s">
        <v>0</v>
      </c>
      <c r="F4" s="60" t="s">
        <v>10</v>
      </c>
      <c r="G4" s="60" t="s">
        <v>17</v>
      </c>
      <c r="H4" s="60" t="s">
        <v>46</v>
      </c>
      <c r="I4" s="60" t="s">
        <v>47</v>
      </c>
      <c r="J4" s="60" t="s">
        <v>66</v>
      </c>
      <c r="K4" s="60" t="s">
        <v>73</v>
      </c>
      <c r="L4" s="61" t="s">
        <v>72</v>
      </c>
      <c r="M4" s="60" t="s">
        <v>13</v>
      </c>
      <c r="N4" s="60" t="s">
        <v>237</v>
      </c>
      <c r="O4" s="60" t="s">
        <v>14</v>
      </c>
    </row>
    <row r="5" spans="1:15" ht="116" x14ac:dyDescent="0.35">
      <c r="A5" s="4" t="s">
        <v>190</v>
      </c>
      <c r="B5" s="24" t="s">
        <v>60</v>
      </c>
      <c r="C5" s="32" t="s">
        <v>229</v>
      </c>
      <c r="D5" s="27" t="s">
        <v>7</v>
      </c>
      <c r="E5" s="30" t="s">
        <v>67</v>
      </c>
      <c r="F5" s="24" t="s">
        <v>38</v>
      </c>
      <c r="G5" s="25" t="s">
        <v>75</v>
      </c>
      <c r="H5" s="14" t="s">
        <v>203</v>
      </c>
      <c r="I5" s="14" t="s">
        <v>203</v>
      </c>
      <c r="J5" s="14" t="s">
        <v>203</v>
      </c>
      <c r="K5" s="9" t="s">
        <v>203</v>
      </c>
      <c r="L5" s="9" t="s">
        <v>203</v>
      </c>
      <c r="M5" s="4"/>
      <c r="N5" s="5" t="s">
        <v>52</v>
      </c>
      <c r="O5" s="4" t="s">
        <v>59</v>
      </c>
    </row>
    <row r="6" spans="1:15" ht="58" x14ac:dyDescent="0.35">
      <c r="A6" s="6" t="s">
        <v>98</v>
      </c>
      <c r="B6" s="24" t="s">
        <v>19</v>
      </c>
      <c r="C6" s="32" t="s">
        <v>229</v>
      </c>
      <c r="D6" s="26" t="s">
        <v>4</v>
      </c>
      <c r="E6" s="32" t="s">
        <v>8</v>
      </c>
      <c r="F6" s="24" t="s">
        <v>37</v>
      </c>
      <c r="G6" s="24" t="s">
        <v>75</v>
      </c>
      <c r="H6" s="15">
        <v>29.315117799999999</v>
      </c>
      <c r="I6" s="15">
        <v>0</v>
      </c>
      <c r="J6" s="15">
        <v>0</v>
      </c>
      <c r="K6" s="15">
        <v>14.6575589</v>
      </c>
      <c r="L6" s="15">
        <v>14.6575589</v>
      </c>
      <c r="M6" s="6" t="s">
        <v>115</v>
      </c>
      <c r="N6" s="6"/>
      <c r="O6" s="1"/>
    </row>
    <row r="7" spans="1:15" ht="58" x14ac:dyDescent="0.35">
      <c r="A7" s="6" t="s">
        <v>102</v>
      </c>
      <c r="B7" s="24" t="s">
        <v>19</v>
      </c>
      <c r="C7" s="32" t="s">
        <v>229</v>
      </c>
      <c r="D7" s="26" t="s">
        <v>4</v>
      </c>
      <c r="E7" s="30" t="s">
        <v>67</v>
      </c>
      <c r="F7" s="24" t="s">
        <v>18</v>
      </c>
      <c r="G7" s="24" t="s">
        <v>81</v>
      </c>
      <c r="H7" s="15">
        <v>46.376667079999997</v>
      </c>
      <c r="I7" s="15">
        <v>0</v>
      </c>
      <c r="J7" s="15">
        <v>0</v>
      </c>
      <c r="K7" s="15">
        <v>23.188333539999999</v>
      </c>
      <c r="L7" s="15">
        <v>23.188333539999999</v>
      </c>
      <c r="M7" s="6" t="s">
        <v>120</v>
      </c>
      <c r="N7" s="6"/>
      <c r="O7" s="1"/>
    </row>
    <row r="8" spans="1:15" ht="58" x14ac:dyDescent="0.35">
      <c r="A8" s="6" t="s">
        <v>101</v>
      </c>
      <c r="B8" s="24" t="s">
        <v>78</v>
      </c>
      <c r="C8" s="32" t="s">
        <v>229</v>
      </c>
      <c r="D8" s="33" t="s">
        <v>5</v>
      </c>
      <c r="E8" s="32" t="s">
        <v>166</v>
      </c>
      <c r="F8" s="24" t="s">
        <v>108</v>
      </c>
      <c r="G8" s="24" t="s">
        <v>87</v>
      </c>
      <c r="H8" s="15">
        <v>63.114167500000001</v>
      </c>
      <c r="I8" s="15">
        <v>0</v>
      </c>
      <c r="J8" s="15">
        <v>0</v>
      </c>
      <c r="K8" s="15">
        <v>31.55708375</v>
      </c>
      <c r="L8" s="15">
        <v>31.55708375</v>
      </c>
      <c r="M8" s="6" t="s">
        <v>119</v>
      </c>
      <c r="N8" s="6"/>
      <c r="O8" s="1"/>
    </row>
    <row r="9" spans="1:15" ht="72.5" x14ac:dyDescent="0.35">
      <c r="A9" s="6" t="s">
        <v>103</v>
      </c>
      <c r="B9" s="24" t="s">
        <v>19</v>
      </c>
      <c r="C9" s="32" t="s">
        <v>229</v>
      </c>
      <c r="D9" s="26" t="s">
        <v>107</v>
      </c>
      <c r="E9" s="32" t="s">
        <v>166</v>
      </c>
      <c r="F9" s="24" t="s">
        <v>109</v>
      </c>
      <c r="G9" s="24" t="s">
        <v>81</v>
      </c>
      <c r="H9" s="15">
        <v>75.360200000000006</v>
      </c>
      <c r="I9" s="15">
        <v>0</v>
      </c>
      <c r="J9" s="15">
        <v>0</v>
      </c>
      <c r="K9" s="15">
        <v>37.680100000000003</v>
      </c>
      <c r="L9" s="15">
        <v>37.680100000000003</v>
      </c>
      <c r="M9" s="6" t="s">
        <v>121</v>
      </c>
      <c r="N9" s="6"/>
      <c r="O9" s="1"/>
    </row>
    <row r="10" spans="1:15" ht="101.5" x14ac:dyDescent="0.35">
      <c r="A10" s="6" t="s">
        <v>135</v>
      </c>
      <c r="B10" s="24" t="s">
        <v>19</v>
      </c>
      <c r="C10" s="32" t="s">
        <v>229</v>
      </c>
      <c r="D10" s="26" t="s">
        <v>4</v>
      </c>
      <c r="E10" s="32" t="s">
        <v>166</v>
      </c>
      <c r="F10" s="24" t="s">
        <v>37</v>
      </c>
      <c r="G10" s="24" t="s">
        <v>143</v>
      </c>
      <c r="H10" s="15">
        <v>0</v>
      </c>
      <c r="I10" s="15">
        <v>106.70705966000001</v>
      </c>
      <c r="J10" s="15">
        <v>0</v>
      </c>
      <c r="K10" s="15">
        <v>53.353529830000006</v>
      </c>
      <c r="L10" s="15">
        <v>53.353529830000006</v>
      </c>
      <c r="M10" s="6" t="s">
        <v>158</v>
      </c>
      <c r="N10" s="6"/>
      <c r="O10" s="1"/>
    </row>
    <row r="13" spans="1:15" x14ac:dyDescent="0.35">
      <c r="L13">
        <f>SUBTOTAL(9,L5:L10)</f>
        <v>160.43660602000003</v>
      </c>
    </row>
  </sheetData>
  <autoFilter ref="A4:O10"/>
  <mergeCells count="1">
    <mergeCell ref="A1:O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zoomScaleNormal="100" workbookViewId="0">
      <selection activeCell="P4" sqref="P4"/>
    </sheetView>
  </sheetViews>
  <sheetFormatPr defaultColWidth="8.7265625" defaultRowHeight="13" x14ac:dyDescent="0.3"/>
  <cols>
    <col min="1" max="1" width="24" style="36" customWidth="1"/>
    <col min="2" max="2" width="17.453125" style="36" customWidth="1"/>
    <col min="3" max="3" width="13.453125" style="36" customWidth="1"/>
    <col min="4" max="5" width="11.54296875" style="36" customWidth="1"/>
    <col min="6" max="12" width="8.7265625" style="36"/>
    <col min="13" max="13" width="38.1796875" style="36" customWidth="1"/>
    <col min="14" max="14" width="21.453125" style="36" customWidth="1"/>
    <col min="15" max="16384" width="8.7265625" style="36"/>
  </cols>
  <sheetData>
    <row r="1" spans="1:14" x14ac:dyDescent="0.3">
      <c r="A1" s="152" t="s">
        <v>280</v>
      </c>
      <c r="B1" s="152"/>
      <c r="C1" s="152"/>
      <c r="D1" s="152"/>
      <c r="E1" s="152"/>
      <c r="F1" s="152"/>
      <c r="G1" s="152"/>
      <c r="H1" s="152"/>
      <c r="I1" s="152"/>
      <c r="J1" s="152"/>
      <c r="K1" s="152"/>
      <c r="L1" s="152"/>
      <c r="M1" s="152"/>
      <c r="N1" s="152"/>
    </row>
    <row r="2" spans="1:14" x14ac:dyDescent="0.3">
      <c r="A2" s="152"/>
      <c r="B2" s="152"/>
      <c r="C2" s="152"/>
      <c r="D2" s="152"/>
      <c r="E2" s="152"/>
      <c r="F2" s="152"/>
      <c r="G2" s="152"/>
      <c r="H2" s="152"/>
      <c r="I2" s="152"/>
      <c r="J2" s="152"/>
      <c r="K2" s="152"/>
      <c r="L2" s="152"/>
      <c r="M2" s="152"/>
      <c r="N2" s="152"/>
    </row>
    <row r="4" spans="1:14" ht="78" x14ac:dyDescent="0.3">
      <c r="A4" s="60" t="s">
        <v>15</v>
      </c>
      <c r="B4" s="60" t="s">
        <v>16</v>
      </c>
      <c r="C4" s="60" t="s">
        <v>11</v>
      </c>
      <c r="D4" s="60" t="s">
        <v>12</v>
      </c>
      <c r="E4" s="60" t="s">
        <v>0</v>
      </c>
      <c r="F4" s="60" t="s">
        <v>10</v>
      </c>
      <c r="G4" s="60" t="s">
        <v>17</v>
      </c>
      <c r="H4" s="60" t="s">
        <v>46</v>
      </c>
      <c r="I4" s="60" t="s">
        <v>47</v>
      </c>
      <c r="J4" s="60" t="s">
        <v>66</v>
      </c>
      <c r="K4" s="60" t="s">
        <v>73</v>
      </c>
      <c r="L4" s="61" t="s">
        <v>72</v>
      </c>
      <c r="M4" s="60" t="s">
        <v>13</v>
      </c>
      <c r="N4" s="64" t="s">
        <v>14</v>
      </c>
    </row>
    <row r="5" spans="1:14" ht="39" x14ac:dyDescent="0.35">
      <c r="A5" s="65" t="s">
        <v>129</v>
      </c>
      <c r="B5" s="66" t="s">
        <v>19</v>
      </c>
      <c r="C5" s="67" t="s">
        <v>3</v>
      </c>
      <c r="D5" s="68" t="s">
        <v>167</v>
      </c>
      <c r="E5" s="69" t="s">
        <v>67</v>
      </c>
      <c r="F5" s="66" t="s">
        <v>76</v>
      </c>
      <c r="G5" s="66" t="s">
        <v>36</v>
      </c>
      <c r="H5" s="70">
        <v>0</v>
      </c>
      <c r="I5" s="70">
        <v>61.856551399999994</v>
      </c>
      <c r="J5" s="70">
        <v>0</v>
      </c>
      <c r="K5" s="70">
        <v>30.928275699999997</v>
      </c>
      <c r="L5" s="70">
        <v>30.928275699999997</v>
      </c>
      <c r="M5" s="92" t="s">
        <v>150</v>
      </c>
      <c r="N5" s="71"/>
    </row>
    <row r="6" spans="1:14" ht="117" x14ac:dyDescent="0.3">
      <c r="A6" s="65" t="s">
        <v>129</v>
      </c>
      <c r="B6" s="66" t="s">
        <v>22</v>
      </c>
      <c r="C6" s="67" t="s">
        <v>3</v>
      </c>
      <c r="D6" s="68" t="s">
        <v>167</v>
      </c>
      <c r="E6" s="69" t="s">
        <v>67</v>
      </c>
      <c r="F6" s="66" t="s">
        <v>76</v>
      </c>
      <c r="G6" s="66" t="s">
        <v>36</v>
      </c>
      <c r="H6" s="70">
        <v>0</v>
      </c>
      <c r="I6" s="70">
        <v>185.57867118999999</v>
      </c>
      <c r="J6" s="70">
        <v>0</v>
      </c>
      <c r="K6" s="70">
        <v>92.789335594999997</v>
      </c>
      <c r="L6" s="70">
        <v>92.789335594999997</v>
      </c>
      <c r="M6" s="65" t="s">
        <v>151</v>
      </c>
      <c r="N6" s="71"/>
    </row>
    <row r="7" spans="1:14" ht="91" x14ac:dyDescent="0.3">
      <c r="A7" s="65" t="s">
        <v>139</v>
      </c>
      <c r="B7" s="66" t="s">
        <v>22</v>
      </c>
      <c r="C7" s="67" t="s">
        <v>3</v>
      </c>
      <c r="D7" s="66" t="s">
        <v>4</v>
      </c>
      <c r="E7" s="69" t="s">
        <v>67</v>
      </c>
      <c r="F7" s="72" t="s">
        <v>223</v>
      </c>
      <c r="G7" s="66" t="s">
        <v>144</v>
      </c>
      <c r="H7" s="70">
        <v>0</v>
      </c>
      <c r="I7" s="70">
        <v>15</v>
      </c>
      <c r="J7" s="70">
        <v>0</v>
      </c>
      <c r="K7" s="70">
        <v>7.5</v>
      </c>
      <c r="L7" s="70">
        <v>7.5</v>
      </c>
      <c r="M7" s="65" t="s">
        <v>162</v>
      </c>
      <c r="N7" s="71"/>
    </row>
    <row r="8" spans="1:14" ht="39" x14ac:dyDescent="0.3">
      <c r="A8" s="65" t="s">
        <v>192</v>
      </c>
      <c r="B8" s="66" t="s">
        <v>19</v>
      </c>
      <c r="C8" s="67" t="s">
        <v>3</v>
      </c>
      <c r="D8" s="68" t="s">
        <v>167</v>
      </c>
      <c r="E8" s="70"/>
      <c r="F8" s="66" t="s">
        <v>76</v>
      </c>
      <c r="G8" s="66" t="s">
        <v>33</v>
      </c>
      <c r="H8" s="70">
        <v>69.565000620000006</v>
      </c>
      <c r="I8" s="70">
        <v>0</v>
      </c>
      <c r="J8" s="70">
        <v>0</v>
      </c>
      <c r="K8" s="70">
        <v>34.782500310000003</v>
      </c>
      <c r="L8" s="70">
        <v>34.782500310000003</v>
      </c>
      <c r="M8" s="65" t="s">
        <v>41</v>
      </c>
      <c r="N8" s="71"/>
    </row>
    <row r="9" spans="1:14" ht="39" x14ac:dyDescent="0.3">
      <c r="A9" s="65" t="s">
        <v>141</v>
      </c>
      <c r="B9" s="66" t="s">
        <v>78</v>
      </c>
      <c r="C9" s="67" t="s">
        <v>3</v>
      </c>
      <c r="D9" s="68" t="s">
        <v>167</v>
      </c>
      <c r="E9" s="69" t="s">
        <v>67</v>
      </c>
      <c r="F9" s="66" t="s">
        <v>76</v>
      </c>
      <c r="G9" s="66" t="s">
        <v>50</v>
      </c>
      <c r="H9" s="70">
        <v>0</v>
      </c>
      <c r="I9" s="70">
        <v>54.101939999999999</v>
      </c>
      <c r="J9" s="70">
        <v>0</v>
      </c>
      <c r="K9" s="70">
        <v>27.05097</v>
      </c>
      <c r="L9" s="70">
        <v>27.05097</v>
      </c>
      <c r="M9" s="65" t="s">
        <v>164</v>
      </c>
      <c r="N9" s="71"/>
    </row>
    <row r="10" spans="1:14" ht="39" x14ac:dyDescent="0.3">
      <c r="A10" s="65" t="s">
        <v>141</v>
      </c>
      <c r="B10" s="66" t="s">
        <v>79</v>
      </c>
      <c r="C10" s="67" t="s">
        <v>3</v>
      </c>
      <c r="D10" s="68" t="s">
        <v>167</v>
      </c>
      <c r="E10" s="69" t="s">
        <v>67</v>
      </c>
      <c r="F10" s="66" t="s">
        <v>76</v>
      </c>
      <c r="G10" s="66" t="s">
        <v>50</v>
      </c>
      <c r="H10" s="70">
        <v>0</v>
      </c>
      <c r="I10" s="70">
        <v>23.958142430000002</v>
      </c>
      <c r="J10" s="70">
        <v>0</v>
      </c>
      <c r="K10" s="70">
        <v>11.979071215000001</v>
      </c>
      <c r="L10" s="70">
        <v>11.979071215000001</v>
      </c>
      <c r="M10" s="65" t="s">
        <v>164</v>
      </c>
      <c r="N10" s="71"/>
    </row>
    <row r="11" spans="1:14" ht="143" x14ac:dyDescent="0.3">
      <c r="A11" s="65" t="s">
        <v>138</v>
      </c>
      <c r="B11" s="66" t="s">
        <v>22</v>
      </c>
      <c r="C11" s="67" t="s">
        <v>3</v>
      </c>
      <c r="D11" s="68" t="s">
        <v>167</v>
      </c>
      <c r="E11" s="69" t="s">
        <v>67</v>
      </c>
      <c r="F11" s="66" t="s">
        <v>76</v>
      </c>
      <c r="G11" s="66" t="s">
        <v>48</v>
      </c>
      <c r="H11" s="70">
        <v>0</v>
      </c>
      <c r="I11" s="70">
        <v>1200</v>
      </c>
      <c r="J11" s="70">
        <v>0</v>
      </c>
      <c r="K11" s="70">
        <v>600</v>
      </c>
      <c r="L11" s="70">
        <v>600</v>
      </c>
      <c r="M11" s="65" t="s">
        <v>161</v>
      </c>
      <c r="N11" s="71"/>
    </row>
    <row r="12" spans="1:14" ht="78" x14ac:dyDescent="0.3">
      <c r="A12" s="65" t="s">
        <v>127</v>
      </c>
      <c r="B12" s="66" t="s">
        <v>19</v>
      </c>
      <c r="C12" s="67" t="s">
        <v>3</v>
      </c>
      <c r="D12" s="68" t="s">
        <v>5</v>
      </c>
      <c r="E12" s="70" t="s">
        <v>166</v>
      </c>
      <c r="F12" s="72" t="s">
        <v>223</v>
      </c>
      <c r="G12" s="66" t="s">
        <v>82</v>
      </c>
      <c r="H12" s="70">
        <v>0</v>
      </c>
      <c r="I12" s="70">
        <v>21.189926500000002</v>
      </c>
      <c r="J12" s="70">
        <v>0</v>
      </c>
      <c r="K12" s="70">
        <v>10.594963250000001</v>
      </c>
      <c r="L12" s="70">
        <v>10.594963250000001</v>
      </c>
      <c r="M12" s="65" t="s">
        <v>148</v>
      </c>
      <c r="N12" s="71"/>
    </row>
    <row r="13" spans="1:14" ht="78" x14ac:dyDescent="0.3">
      <c r="A13" s="65" t="s">
        <v>132</v>
      </c>
      <c r="B13" s="66" t="s">
        <v>19</v>
      </c>
      <c r="C13" s="67" t="s">
        <v>3</v>
      </c>
      <c r="D13" s="66" t="s">
        <v>107</v>
      </c>
      <c r="E13" s="70" t="s">
        <v>166</v>
      </c>
      <c r="F13" s="72" t="s">
        <v>223</v>
      </c>
      <c r="G13" s="66" t="s">
        <v>32</v>
      </c>
      <c r="H13" s="70">
        <v>0</v>
      </c>
      <c r="I13" s="70">
        <v>90.169899999999998</v>
      </c>
      <c r="J13" s="70">
        <v>0</v>
      </c>
      <c r="K13" s="70">
        <v>45.084949999999999</v>
      </c>
      <c r="L13" s="70">
        <v>45.084949999999999</v>
      </c>
      <c r="M13" s="65" t="s">
        <v>155</v>
      </c>
      <c r="N13" s="71"/>
    </row>
    <row r="14" spans="1:14" ht="39" x14ac:dyDescent="0.3">
      <c r="A14" s="65" t="s">
        <v>23</v>
      </c>
      <c r="B14" s="66" t="s">
        <v>22</v>
      </c>
      <c r="C14" s="67" t="s">
        <v>3</v>
      </c>
      <c r="D14" s="66" t="s">
        <v>6</v>
      </c>
      <c r="E14" s="69" t="s">
        <v>67</v>
      </c>
      <c r="F14" s="73" t="s">
        <v>37</v>
      </c>
      <c r="G14" s="66" t="s">
        <v>28</v>
      </c>
      <c r="H14" s="70">
        <v>15</v>
      </c>
      <c r="I14" s="70">
        <v>0</v>
      </c>
      <c r="J14" s="70">
        <v>0</v>
      </c>
      <c r="K14" s="70">
        <v>7.5</v>
      </c>
      <c r="L14" s="70">
        <v>7.5</v>
      </c>
      <c r="M14" s="65" t="s">
        <v>39</v>
      </c>
      <c r="N14" s="71"/>
    </row>
    <row r="15" spans="1:14" ht="39" x14ac:dyDescent="0.3">
      <c r="A15" s="65" t="s">
        <v>26</v>
      </c>
      <c r="B15" s="66" t="s">
        <v>19</v>
      </c>
      <c r="C15" s="67" t="s">
        <v>3</v>
      </c>
      <c r="D15" s="66" t="s">
        <v>6</v>
      </c>
      <c r="E15" s="69" t="s">
        <v>67</v>
      </c>
      <c r="F15" s="73" t="s">
        <v>38</v>
      </c>
      <c r="G15" s="66" t="s">
        <v>35</v>
      </c>
      <c r="H15" s="70">
        <v>40</v>
      </c>
      <c r="I15" s="70">
        <v>0</v>
      </c>
      <c r="J15" s="70">
        <v>0</v>
      </c>
      <c r="K15" s="70">
        <v>20</v>
      </c>
      <c r="L15" s="70">
        <v>20</v>
      </c>
      <c r="M15" s="65" t="s">
        <v>44</v>
      </c>
      <c r="N15" s="71"/>
    </row>
    <row r="16" spans="1:14" ht="39" x14ac:dyDescent="0.3">
      <c r="A16" s="65" t="s">
        <v>25</v>
      </c>
      <c r="B16" s="66" t="s">
        <v>19</v>
      </c>
      <c r="C16" s="67" t="s">
        <v>3</v>
      </c>
      <c r="D16" s="66" t="s">
        <v>6</v>
      </c>
      <c r="E16" s="69" t="s">
        <v>67</v>
      </c>
      <c r="F16" s="73" t="s">
        <v>38</v>
      </c>
      <c r="G16" s="66" t="s">
        <v>34</v>
      </c>
      <c r="H16" s="70">
        <v>1.8</v>
      </c>
      <c r="I16" s="70">
        <v>0</v>
      </c>
      <c r="J16" s="70">
        <v>0</v>
      </c>
      <c r="K16" s="70">
        <v>0.9</v>
      </c>
      <c r="L16" s="70">
        <v>0.9</v>
      </c>
      <c r="M16" s="65" t="s">
        <v>44</v>
      </c>
      <c r="N16" s="71"/>
    </row>
    <row r="17" spans="1:14" ht="52" x14ac:dyDescent="0.3">
      <c r="A17" s="65" t="s">
        <v>93</v>
      </c>
      <c r="B17" s="66" t="s">
        <v>78</v>
      </c>
      <c r="C17" s="67" t="s">
        <v>3</v>
      </c>
      <c r="D17" s="68" t="s">
        <v>167</v>
      </c>
      <c r="E17" s="69" t="s">
        <v>67</v>
      </c>
      <c r="F17" s="66" t="s">
        <v>76</v>
      </c>
      <c r="G17" s="66" t="s">
        <v>49</v>
      </c>
      <c r="H17" s="70">
        <v>97</v>
      </c>
      <c r="I17" s="70">
        <v>0</v>
      </c>
      <c r="J17" s="70">
        <v>0</v>
      </c>
      <c r="K17" s="70">
        <v>32.333333333333336</v>
      </c>
      <c r="L17" s="70">
        <v>32.333333333333336</v>
      </c>
      <c r="M17" s="65" t="s">
        <v>110</v>
      </c>
      <c r="N17" s="71"/>
    </row>
    <row r="18" spans="1:14" ht="52" x14ac:dyDescent="0.3">
      <c r="A18" s="65" t="s">
        <v>93</v>
      </c>
      <c r="B18" s="66" t="s">
        <v>22</v>
      </c>
      <c r="C18" s="67" t="s">
        <v>3</v>
      </c>
      <c r="D18" s="68" t="s">
        <v>167</v>
      </c>
      <c r="E18" s="69" t="s">
        <v>67</v>
      </c>
      <c r="F18" s="66" t="s">
        <v>76</v>
      </c>
      <c r="G18" s="66" t="s">
        <v>49</v>
      </c>
      <c r="H18" s="70">
        <v>194</v>
      </c>
      <c r="I18" s="70">
        <v>0</v>
      </c>
      <c r="J18" s="70">
        <v>0</v>
      </c>
      <c r="K18" s="70">
        <v>97</v>
      </c>
      <c r="L18" s="70">
        <v>97</v>
      </c>
      <c r="M18" s="65" t="s">
        <v>110</v>
      </c>
      <c r="N18" s="71"/>
    </row>
    <row r="19" spans="1:14" ht="78" x14ac:dyDescent="0.3">
      <c r="A19" s="65" t="s">
        <v>130</v>
      </c>
      <c r="B19" s="66" t="s">
        <v>78</v>
      </c>
      <c r="C19" s="67" t="s">
        <v>3</v>
      </c>
      <c r="D19" s="66" t="s">
        <v>107</v>
      </c>
      <c r="E19" s="69" t="s">
        <v>67</v>
      </c>
      <c r="F19" s="72" t="s">
        <v>223</v>
      </c>
      <c r="G19" s="66" t="s">
        <v>29</v>
      </c>
      <c r="H19" s="70">
        <v>0</v>
      </c>
      <c r="I19" s="70">
        <v>167.98652370000002</v>
      </c>
      <c r="J19" s="70">
        <v>0</v>
      </c>
      <c r="K19" s="70">
        <v>83.99326185000001</v>
      </c>
      <c r="L19" s="70">
        <v>83.99326185000001</v>
      </c>
      <c r="M19" s="65" t="s">
        <v>152</v>
      </c>
      <c r="N19" s="71"/>
    </row>
    <row r="20" spans="1:14" ht="78" x14ac:dyDescent="0.3">
      <c r="A20" s="65" t="s">
        <v>124</v>
      </c>
      <c r="B20" s="66" t="s">
        <v>78</v>
      </c>
      <c r="C20" s="67" t="s">
        <v>3</v>
      </c>
      <c r="D20" s="66" t="s">
        <v>4</v>
      </c>
      <c r="E20" s="69" t="s">
        <v>67</v>
      </c>
      <c r="F20" s="72" t="s">
        <v>223</v>
      </c>
      <c r="G20" s="66" t="s">
        <v>30</v>
      </c>
      <c r="H20" s="70">
        <v>0</v>
      </c>
      <c r="I20" s="70">
        <v>36.067959999999999</v>
      </c>
      <c r="J20" s="70">
        <v>0</v>
      </c>
      <c r="K20" s="70">
        <v>18.03398</v>
      </c>
      <c r="L20" s="70">
        <v>18.03398</v>
      </c>
      <c r="M20" s="65" t="s">
        <v>145</v>
      </c>
      <c r="N20" s="71"/>
    </row>
    <row r="21" spans="1:14" ht="78" x14ac:dyDescent="0.3">
      <c r="A21" s="65" t="s">
        <v>140</v>
      </c>
      <c r="B21" s="66" t="s">
        <v>78</v>
      </c>
      <c r="C21" s="67" t="s">
        <v>3</v>
      </c>
      <c r="D21" s="66" t="s">
        <v>107</v>
      </c>
      <c r="E21" s="70" t="s">
        <v>166</v>
      </c>
      <c r="F21" s="72" t="s">
        <v>223</v>
      </c>
      <c r="G21" s="66" t="s">
        <v>91</v>
      </c>
      <c r="H21" s="70">
        <v>0</v>
      </c>
      <c r="I21" s="70">
        <v>36.067959999999999</v>
      </c>
      <c r="J21" s="70">
        <v>0</v>
      </c>
      <c r="K21" s="70">
        <v>18.03398</v>
      </c>
      <c r="L21" s="70">
        <v>18.03398</v>
      </c>
      <c r="M21" s="65" t="s">
        <v>163</v>
      </c>
      <c r="N21" s="71"/>
    </row>
    <row r="22" spans="1:14" ht="78" x14ac:dyDescent="0.3">
      <c r="A22" s="65" t="s">
        <v>99</v>
      </c>
      <c r="B22" s="66" t="s">
        <v>78</v>
      </c>
      <c r="C22" s="67" t="s">
        <v>3</v>
      </c>
      <c r="D22" s="66" t="s">
        <v>4</v>
      </c>
      <c r="E22" s="70" t="s">
        <v>166</v>
      </c>
      <c r="F22" s="72" t="s">
        <v>223</v>
      </c>
      <c r="G22" s="66" t="s">
        <v>30</v>
      </c>
      <c r="H22" s="70">
        <v>82.014505659999998</v>
      </c>
      <c r="I22" s="70">
        <v>0</v>
      </c>
      <c r="J22" s="70">
        <v>0</v>
      </c>
      <c r="K22" s="70">
        <v>41.007252829999999</v>
      </c>
      <c r="L22" s="70">
        <v>41.007252829999999</v>
      </c>
      <c r="M22" s="65" t="s">
        <v>116</v>
      </c>
      <c r="N22" s="71"/>
    </row>
    <row r="23" spans="1:14" ht="78" x14ac:dyDescent="0.3">
      <c r="A23" s="65" t="s">
        <v>137</v>
      </c>
      <c r="B23" s="66" t="s">
        <v>19</v>
      </c>
      <c r="C23" s="67" t="s">
        <v>3</v>
      </c>
      <c r="D23" s="68" t="s">
        <v>5</v>
      </c>
      <c r="E23" s="69" t="s">
        <v>67</v>
      </c>
      <c r="F23" s="72" t="s">
        <v>223</v>
      </c>
      <c r="G23" s="66" t="s">
        <v>49</v>
      </c>
      <c r="H23" s="70">
        <v>0</v>
      </c>
      <c r="I23" s="70">
        <v>83.731769139999997</v>
      </c>
      <c r="J23" s="70">
        <v>0</v>
      </c>
      <c r="K23" s="70">
        <v>41.865884569999999</v>
      </c>
      <c r="L23" s="70">
        <v>41.865884569999999</v>
      </c>
      <c r="M23" s="65" t="s">
        <v>160</v>
      </c>
      <c r="N23" s="71"/>
    </row>
    <row r="24" spans="1:14" ht="52" x14ac:dyDescent="0.3">
      <c r="A24" s="65" t="s">
        <v>254</v>
      </c>
      <c r="B24" s="66" t="s">
        <v>22</v>
      </c>
      <c r="C24" s="67" t="s">
        <v>3</v>
      </c>
      <c r="D24" s="66" t="s">
        <v>68</v>
      </c>
      <c r="E24" s="70" t="s">
        <v>68</v>
      </c>
      <c r="F24" s="73" t="s">
        <v>68</v>
      </c>
      <c r="G24" s="66" t="s">
        <v>88</v>
      </c>
      <c r="H24" s="70">
        <v>27.3180725</v>
      </c>
      <c r="I24" s="70">
        <v>0</v>
      </c>
      <c r="J24" s="70">
        <v>0</v>
      </c>
      <c r="K24" s="70">
        <v>13.65903625</v>
      </c>
      <c r="L24" s="70">
        <v>13.65903625</v>
      </c>
      <c r="M24" s="65" t="s">
        <v>40</v>
      </c>
      <c r="N24" s="71" t="s">
        <v>253</v>
      </c>
    </row>
    <row r="25" spans="1:14" ht="39" x14ac:dyDescent="0.3">
      <c r="A25" s="65" t="s">
        <v>105</v>
      </c>
      <c r="B25" s="66" t="s">
        <v>78</v>
      </c>
      <c r="C25" s="67" t="s">
        <v>3</v>
      </c>
      <c r="D25" s="66" t="s">
        <v>68</v>
      </c>
      <c r="E25" s="70" t="s">
        <v>68</v>
      </c>
      <c r="F25" s="73" t="s">
        <v>68</v>
      </c>
      <c r="G25" s="66" t="s">
        <v>88</v>
      </c>
      <c r="H25" s="70">
        <v>30.144079999999999</v>
      </c>
      <c r="I25" s="70">
        <v>0</v>
      </c>
      <c r="J25" s="70">
        <v>0</v>
      </c>
      <c r="K25" s="70">
        <v>15.072039999999999</v>
      </c>
      <c r="L25" s="70">
        <v>15.072039999999999</v>
      </c>
      <c r="M25" s="65" t="s">
        <v>42</v>
      </c>
      <c r="N25" s="71"/>
    </row>
    <row r="26" spans="1:14" ht="26" x14ac:dyDescent="0.3">
      <c r="A26" s="65" t="s">
        <v>131</v>
      </c>
      <c r="B26" s="66" t="s">
        <v>22</v>
      </c>
      <c r="C26" s="67" t="s">
        <v>3</v>
      </c>
      <c r="D26" s="66" t="s">
        <v>68</v>
      </c>
      <c r="E26" s="70" t="s">
        <v>68</v>
      </c>
      <c r="F26" s="73" t="s">
        <v>68</v>
      </c>
      <c r="G26" s="66" t="s">
        <v>21</v>
      </c>
      <c r="H26" s="70">
        <v>0</v>
      </c>
      <c r="I26" s="70">
        <v>63.118929999999999</v>
      </c>
      <c r="J26" s="70">
        <v>0</v>
      </c>
      <c r="K26" s="70">
        <v>31.559464999999999</v>
      </c>
      <c r="L26" s="70">
        <v>31.559464999999999</v>
      </c>
      <c r="M26" s="65" t="s">
        <v>154</v>
      </c>
      <c r="N26" s="71"/>
    </row>
    <row r="27" spans="1:14" ht="104" x14ac:dyDescent="0.3">
      <c r="A27" s="65" t="s">
        <v>136</v>
      </c>
      <c r="B27" s="66" t="s">
        <v>22</v>
      </c>
      <c r="C27" s="67" t="s">
        <v>3</v>
      </c>
      <c r="D27" s="66" t="s">
        <v>4</v>
      </c>
      <c r="E27" s="69" t="s">
        <v>67</v>
      </c>
      <c r="F27" s="73" t="s">
        <v>37</v>
      </c>
      <c r="G27" s="66" t="s">
        <v>20</v>
      </c>
      <c r="H27" s="70">
        <v>0</v>
      </c>
      <c r="I27" s="70">
        <v>50</v>
      </c>
      <c r="J27" s="70">
        <v>0</v>
      </c>
      <c r="K27" s="70">
        <v>25</v>
      </c>
      <c r="L27" s="70">
        <v>25</v>
      </c>
      <c r="M27" s="65" t="s">
        <v>159</v>
      </c>
      <c r="N27" s="71"/>
    </row>
    <row r="28" spans="1:14" ht="78" x14ac:dyDescent="0.3">
      <c r="A28" s="65" t="s">
        <v>97</v>
      </c>
      <c r="B28" s="66" t="s">
        <v>22</v>
      </c>
      <c r="C28" s="67" t="s">
        <v>3</v>
      </c>
      <c r="D28" s="68" t="s">
        <v>167</v>
      </c>
      <c r="E28" s="69" t="s">
        <v>67</v>
      </c>
      <c r="F28" s="66" t="s">
        <v>76</v>
      </c>
      <c r="G28" s="66" t="s">
        <v>85</v>
      </c>
      <c r="H28" s="70">
        <v>100</v>
      </c>
      <c r="I28" s="70">
        <v>0</v>
      </c>
      <c r="J28" s="70">
        <v>0</v>
      </c>
      <c r="K28" s="70">
        <v>50</v>
      </c>
      <c r="L28" s="70">
        <v>50</v>
      </c>
      <c r="M28" s="65" t="s">
        <v>114</v>
      </c>
      <c r="N28" s="71"/>
    </row>
    <row r="29" spans="1:14" ht="39" x14ac:dyDescent="0.3">
      <c r="A29" s="65" t="s">
        <v>128</v>
      </c>
      <c r="B29" s="66" t="s">
        <v>19</v>
      </c>
      <c r="C29" s="67" t="s">
        <v>3</v>
      </c>
      <c r="D29" s="66" t="s">
        <v>4</v>
      </c>
      <c r="E29" s="69" t="s">
        <v>67</v>
      </c>
      <c r="F29" s="73" t="s">
        <v>165</v>
      </c>
      <c r="G29" s="66" t="s">
        <v>80</v>
      </c>
      <c r="H29" s="70">
        <v>0</v>
      </c>
      <c r="I29" s="70">
        <v>12.109817570000001</v>
      </c>
      <c r="J29" s="70">
        <v>0</v>
      </c>
      <c r="K29" s="70">
        <v>6.0549087850000003</v>
      </c>
      <c r="L29" s="70">
        <v>6.0549087850000003</v>
      </c>
      <c r="M29" s="65" t="s">
        <v>149</v>
      </c>
      <c r="N29" s="71"/>
    </row>
    <row r="30" spans="1:14" ht="39" x14ac:dyDescent="0.3">
      <c r="A30" s="65" t="s">
        <v>106</v>
      </c>
      <c r="B30" s="66" t="s">
        <v>79</v>
      </c>
      <c r="C30" s="67" t="s">
        <v>3</v>
      </c>
      <c r="D30" s="68" t="s">
        <v>167</v>
      </c>
      <c r="E30" s="69" t="s">
        <v>67</v>
      </c>
      <c r="F30" s="66" t="s">
        <v>76</v>
      </c>
      <c r="G30" s="66" t="s">
        <v>31</v>
      </c>
      <c r="H30" s="70">
        <v>56.015236659999999</v>
      </c>
      <c r="I30" s="70">
        <v>0</v>
      </c>
      <c r="J30" s="70">
        <v>0</v>
      </c>
      <c r="K30" s="70">
        <v>28.00761833</v>
      </c>
      <c r="L30" s="70">
        <v>28.00761833</v>
      </c>
      <c r="M30" s="65" t="s">
        <v>123</v>
      </c>
      <c r="N30" s="71"/>
    </row>
    <row r="31" spans="1:14" ht="39" x14ac:dyDescent="0.3">
      <c r="A31" s="65" t="s">
        <v>133</v>
      </c>
      <c r="B31" s="66" t="s">
        <v>78</v>
      </c>
      <c r="C31" s="67" t="s">
        <v>3</v>
      </c>
      <c r="D31" s="68" t="s">
        <v>167</v>
      </c>
      <c r="E31" s="69" t="s">
        <v>67</v>
      </c>
      <c r="F31" s="66" t="s">
        <v>76</v>
      </c>
      <c r="G31" s="66" t="s">
        <v>142</v>
      </c>
      <c r="H31" s="70">
        <v>0</v>
      </c>
      <c r="I31" s="70">
        <v>110.98111292</v>
      </c>
      <c r="J31" s="70">
        <v>0</v>
      </c>
      <c r="K31" s="70">
        <v>55.490556460000001</v>
      </c>
      <c r="L31" s="70">
        <v>55.490556460000001</v>
      </c>
      <c r="M31" s="65" t="s">
        <v>156</v>
      </c>
      <c r="N31" s="71"/>
    </row>
    <row r="32" spans="1:14" ht="39" x14ac:dyDescent="0.3">
      <c r="A32" s="65" t="s">
        <v>104</v>
      </c>
      <c r="B32" s="66" t="s">
        <v>79</v>
      </c>
      <c r="C32" s="67" t="s">
        <v>3</v>
      </c>
      <c r="D32" s="68" t="s">
        <v>167</v>
      </c>
      <c r="E32" s="69" t="s">
        <v>67</v>
      </c>
      <c r="F32" s="66" t="s">
        <v>76</v>
      </c>
      <c r="G32" s="66" t="s">
        <v>89</v>
      </c>
      <c r="H32" s="70">
        <v>18.840050000000002</v>
      </c>
      <c r="I32" s="70">
        <v>0</v>
      </c>
      <c r="J32" s="70">
        <v>0</v>
      </c>
      <c r="K32" s="70">
        <v>9.4200250000000008</v>
      </c>
      <c r="L32" s="70">
        <v>9.4200250000000008</v>
      </c>
      <c r="M32" s="65" t="s">
        <v>122</v>
      </c>
      <c r="N32" s="71"/>
    </row>
    <row r="33" spans="1:14" ht="39" x14ac:dyDescent="0.3">
      <c r="A33" s="65" t="s">
        <v>92</v>
      </c>
      <c r="B33" s="66" t="s">
        <v>19</v>
      </c>
      <c r="C33" s="67" t="s">
        <v>3</v>
      </c>
      <c r="D33" s="66" t="s">
        <v>6</v>
      </c>
      <c r="E33" s="66" t="s">
        <v>67</v>
      </c>
      <c r="F33" s="73" t="s">
        <v>38</v>
      </c>
      <c r="G33" s="66" t="s">
        <v>35</v>
      </c>
      <c r="H33" s="70">
        <v>36.4</v>
      </c>
      <c r="I33" s="70">
        <v>0</v>
      </c>
      <c r="J33" s="70">
        <v>0</v>
      </c>
      <c r="K33" s="70">
        <v>18.2</v>
      </c>
      <c r="L33" s="70">
        <v>18.2</v>
      </c>
      <c r="M33" s="65" t="s">
        <v>44</v>
      </c>
      <c r="N33" s="71"/>
    </row>
    <row r="34" spans="1:14" ht="91" x14ac:dyDescent="0.3">
      <c r="A34" s="65" t="s">
        <v>94</v>
      </c>
      <c r="B34" s="66" t="s">
        <v>22</v>
      </c>
      <c r="C34" s="67" t="s">
        <v>3</v>
      </c>
      <c r="D34" s="66" t="s">
        <v>4</v>
      </c>
      <c r="E34" s="69" t="s">
        <v>67</v>
      </c>
      <c r="F34" s="73" t="s">
        <v>37</v>
      </c>
      <c r="G34" s="66" t="s">
        <v>82</v>
      </c>
      <c r="H34" s="70">
        <v>188.40049999999999</v>
      </c>
      <c r="I34" s="70">
        <v>0</v>
      </c>
      <c r="J34" s="70">
        <v>0</v>
      </c>
      <c r="K34" s="70">
        <v>94.200249999999997</v>
      </c>
      <c r="L34" s="70">
        <v>94.200249999999997</v>
      </c>
      <c r="M34" s="65" t="s">
        <v>111</v>
      </c>
      <c r="N34" s="71"/>
    </row>
    <row r="35" spans="1:14" ht="39" x14ac:dyDescent="0.3">
      <c r="A35" s="65" t="s">
        <v>126</v>
      </c>
      <c r="B35" s="66" t="s">
        <v>19</v>
      </c>
      <c r="C35" s="67" t="s">
        <v>3</v>
      </c>
      <c r="D35" s="68" t="s">
        <v>167</v>
      </c>
      <c r="E35" s="69" t="s">
        <v>67</v>
      </c>
      <c r="F35" s="66" t="s">
        <v>76</v>
      </c>
      <c r="G35" s="66" t="s">
        <v>90</v>
      </c>
      <c r="H35" s="70">
        <v>0</v>
      </c>
      <c r="I35" s="70">
        <v>36.067959999999999</v>
      </c>
      <c r="J35" s="70">
        <v>0</v>
      </c>
      <c r="K35" s="70">
        <v>18.03398</v>
      </c>
      <c r="L35" s="70">
        <v>18.03398</v>
      </c>
      <c r="M35" s="65" t="s">
        <v>147</v>
      </c>
      <c r="N35" s="71"/>
    </row>
    <row r="36" spans="1:14" ht="26" x14ac:dyDescent="0.3">
      <c r="A36" s="65" t="s">
        <v>95</v>
      </c>
      <c r="B36" s="66" t="s">
        <v>19</v>
      </c>
      <c r="C36" s="67" t="s">
        <v>3</v>
      </c>
      <c r="D36" s="66" t="s">
        <v>107</v>
      </c>
      <c r="E36" s="70" t="s">
        <v>8</v>
      </c>
      <c r="F36" s="66" t="s">
        <v>68</v>
      </c>
      <c r="G36" s="66" t="s">
        <v>83</v>
      </c>
      <c r="H36" s="70">
        <v>20.015669119999998</v>
      </c>
      <c r="I36" s="70">
        <v>0</v>
      </c>
      <c r="J36" s="70">
        <v>0</v>
      </c>
      <c r="K36" s="70">
        <v>10.007834559999999</v>
      </c>
      <c r="L36" s="70">
        <v>10.007834559999999</v>
      </c>
      <c r="M36" s="65" t="s">
        <v>112</v>
      </c>
      <c r="N36" s="71"/>
    </row>
    <row r="37" spans="1:14" ht="39" x14ac:dyDescent="0.3">
      <c r="A37" s="65" t="s">
        <v>134</v>
      </c>
      <c r="B37" s="66" t="s">
        <v>19</v>
      </c>
      <c r="C37" s="67" t="s">
        <v>3</v>
      </c>
      <c r="D37" s="68" t="s">
        <v>167</v>
      </c>
      <c r="E37" s="69" t="s">
        <v>67</v>
      </c>
      <c r="F37" s="66" t="s">
        <v>76</v>
      </c>
      <c r="G37" s="66" t="s">
        <v>84</v>
      </c>
      <c r="H37" s="70">
        <v>0</v>
      </c>
      <c r="I37" s="70">
        <v>44.634100500000002</v>
      </c>
      <c r="J37" s="70">
        <v>0</v>
      </c>
      <c r="K37" s="70">
        <v>22.317050250000001</v>
      </c>
      <c r="L37" s="70">
        <v>22.317050250000001</v>
      </c>
      <c r="M37" s="65" t="s">
        <v>157</v>
      </c>
      <c r="N37" s="71"/>
    </row>
    <row r="38" spans="1:14" ht="104" x14ac:dyDescent="0.3">
      <c r="A38" s="65" t="s">
        <v>100</v>
      </c>
      <c r="B38" s="66" t="s">
        <v>78</v>
      </c>
      <c r="C38" s="67" t="s">
        <v>3</v>
      </c>
      <c r="D38" s="68" t="s">
        <v>167</v>
      </c>
      <c r="E38" s="69" t="s">
        <v>67</v>
      </c>
      <c r="F38" s="66" t="s">
        <v>76</v>
      </c>
      <c r="G38" s="66" t="s">
        <v>86</v>
      </c>
      <c r="H38" s="70">
        <v>199.70453000000001</v>
      </c>
      <c r="I38" s="70">
        <v>0</v>
      </c>
      <c r="J38" s="70">
        <v>0</v>
      </c>
      <c r="K38" s="70">
        <v>99.852265000000003</v>
      </c>
      <c r="L38" s="70">
        <v>99.852265000000003</v>
      </c>
      <c r="M38" s="65" t="s">
        <v>117</v>
      </c>
      <c r="N38" s="71"/>
    </row>
    <row r="39" spans="1:14" ht="143" x14ac:dyDescent="0.3">
      <c r="A39" s="65" t="s">
        <v>100</v>
      </c>
      <c r="B39" s="66" t="s">
        <v>22</v>
      </c>
      <c r="C39" s="67" t="s">
        <v>3</v>
      </c>
      <c r="D39" s="68" t="s">
        <v>167</v>
      </c>
      <c r="E39" s="66" t="s">
        <v>67</v>
      </c>
      <c r="F39" s="66" t="s">
        <v>76</v>
      </c>
      <c r="G39" s="66" t="s">
        <v>86</v>
      </c>
      <c r="H39" s="70">
        <v>199.70453000000001</v>
      </c>
      <c r="I39" s="70">
        <v>0</v>
      </c>
      <c r="J39" s="70">
        <v>0</v>
      </c>
      <c r="K39" s="70">
        <v>99.852265000000003</v>
      </c>
      <c r="L39" s="70">
        <v>99.852265000000003</v>
      </c>
      <c r="M39" s="65" t="s">
        <v>118</v>
      </c>
      <c r="N39" s="71"/>
    </row>
    <row r="40" spans="1:14" ht="78" x14ac:dyDescent="0.3">
      <c r="A40" s="65" t="s">
        <v>24</v>
      </c>
      <c r="B40" s="66" t="s">
        <v>19</v>
      </c>
      <c r="C40" s="67" t="s">
        <v>3</v>
      </c>
      <c r="D40" s="68" t="s">
        <v>5</v>
      </c>
      <c r="E40" s="69" t="s">
        <v>67</v>
      </c>
      <c r="F40" s="72" t="s">
        <v>223</v>
      </c>
      <c r="G40" s="66" t="s">
        <v>20</v>
      </c>
      <c r="H40" s="70">
        <v>80.130500659999996</v>
      </c>
      <c r="I40" s="70">
        <v>0</v>
      </c>
      <c r="J40" s="70">
        <v>0</v>
      </c>
      <c r="K40" s="70">
        <v>40.065250329999998</v>
      </c>
      <c r="L40" s="70">
        <v>40.065250329999998</v>
      </c>
      <c r="M40" s="65" t="s">
        <v>43</v>
      </c>
      <c r="N40" s="71"/>
    </row>
    <row r="41" spans="1:14" ht="39" x14ac:dyDescent="0.3">
      <c r="A41" s="65" t="s">
        <v>96</v>
      </c>
      <c r="B41" s="66" t="s">
        <v>19</v>
      </c>
      <c r="C41" s="67" t="s">
        <v>3</v>
      </c>
      <c r="D41" s="66" t="s">
        <v>4</v>
      </c>
      <c r="E41" s="69" t="s">
        <v>67</v>
      </c>
      <c r="F41" s="73" t="s">
        <v>37</v>
      </c>
      <c r="G41" s="66" t="s">
        <v>84</v>
      </c>
      <c r="H41" s="70">
        <v>126.34137530000001</v>
      </c>
      <c r="I41" s="70">
        <v>0</v>
      </c>
      <c r="J41" s="70">
        <v>0</v>
      </c>
      <c r="K41" s="70">
        <v>63.170687650000005</v>
      </c>
      <c r="L41" s="70">
        <v>63.170687650000005</v>
      </c>
      <c r="M41" s="65" t="s">
        <v>113</v>
      </c>
      <c r="N41" s="71"/>
    </row>
    <row r="42" spans="1:14" ht="39" x14ac:dyDescent="0.3">
      <c r="A42" s="65" t="s">
        <v>27</v>
      </c>
      <c r="B42" s="66" t="s">
        <v>78</v>
      </c>
      <c r="C42" s="67" t="s">
        <v>3</v>
      </c>
      <c r="D42" s="66" t="s">
        <v>4</v>
      </c>
      <c r="E42" s="69" t="s">
        <v>67</v>
      </c>
      <c r="F42" s="73" t="s">
        <v>37</v>
      </c>
      <c r="G42" s="66" t="s">
        <v>36</v>
      </c>
      <c r="H42" s="70">
        <v>39.760041520000001</v>
      </c>
      <c r="I42" s="70">
        <v>0</v>
      </c>
      <c r="J42" s="70">
        <v>0</v>
      </c>
      <c r="K42" s="70">
        <v>19.880020760000001</v>
      </c>
      <c r="L42" s="70">
        <v>19.880020760000001</v>
      </c>
      <c r="M42" s="65" t="s">
        <v>45</v>
      </c>
      <c r="N42" s="71"/>
    </row>
    <row r="43" spans="1:14" ht="78" x14ac:dyDescent="0.3">
      <c r="A43" s="65" t="s">
        <v>125</v>
      </c>
      <c r="B43" s="66" t="s">
        <v>78</v>
      </c>
      <c r="C43" s="67" t="s">
        <v>3</v>
      </c>
      <c r="D43" s="66" t="s">
        <v>4</v>
      </c>
      <c r="E43" s="69" t="s">
        <v>67</v>
      </c>
      <c r="F43" s="72" t="s">
        <v>223</v>
      </c>
      <c r="G43" s="66" t="s">
        <v>30</v>
      </c>
      <c r="H43" s="70">
        <v>0</v>
      </c>
      <c r="I43" s="70">
        <v>315.59465</v>
      </c>
      <c r="J43" s="70">
        <v>0</v>
      </c>
      <c r="K43" s="70">
        <v>157.797325</v>
      </c>
      <c r="L43" s="70">
        <v>157.797325</v>
      </c>
      <c r="M43" s="65" t="s">
        <v>146</v>
      </c>
      <c r="N43" s="71"/>
    </row>
    <row r="44" spans="1:14" ht="104" x14ac:dyDescent="0.3">
      <c r="A44" s="65" t="s">
        <v>125</v>
      </c>
      <c r="B44" s="143" t="s">
        <v>22</v>
      </c>
      <c r="C44" s="67" t="s">
        <v>3</v>
      </c>
      <c r="D44" s="143" t="s">
        <v>4</v>
      </c>
      <c r="E44" s="138" t="s">
        <v>67</v>
      </c>
      <c r="F44" s="145" t="s">
        <v>223</v>
      </c>
      <c r="G44" s="143" t="s">
        <v>30</v>
      </c>
      <c r="H44" s="70">
        <v>0</v>
      </c>
      <c r="I44" s="70">
        <v>315.59465</v>
      </c>
      <c r="J44" s="70">
        <v>0</v>
      </c>
      <c r="K44" s="70">
        <v>157.797325</v>
      </c>
      <c r="L44" s="70">
        <v>157.797325</v>
      </c>
      <c r="M44" s="65" t="s">
        <v>153</v>
      </c>
      <c r="N44" s="144"/>
    </row>
    <row r="46" spans="1:14" x14ac:dyDescent="0.3">
      <c r="I46" s="93"/>
      <c r="L46" s="36">
        <f>SUBTOTAL(9,L5:L44)</f>
        <v>2256.815662028333</v>
      </c>
    </row>
  </sheetData>
  <autoFilter ref="A4:N44"/>
  <mergeCells count="1">
    <mergeCell ref="A1:N2"/>
  </mergeCells>
  <hyperlinks>
    <hyperlink ref="M5" r:id="rId1"/>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workbookViewId="0">
      <selection activeCell="L15" sqref="L15"/>
    </sheetView>
  </sheetViews>
  <sheetFormatPr defaultColWidth="9.1796875" defaultRowHeight="14.5" x14ac:dyDescent="0.35"/>
  <sheetData>
    <row r="1" spans="1:16" x14ac:dyDescent="0.35">
      <c r="A1" s="153" t="s">
        <v>281</v>
      </c>
      <c r="B1" s="153"/>
      <c r="C1" s="153"/>
      <c r="D1" s="153"/>
      <c r="E1" s="153"/>
      <c r="F1" s="153"/>
      <c r="G1" s="153"/>
      <c r="H1" s="153"/>
      <c r="I1" s="153"/>
      <c r="J1" s="153"/>
      <c r="K1" s="153"/>
      <c r="L1" s="153"/>
      <c r="M1" s="153"/>
      <c r="N1" s="153"/>
      <c r="O1" s="153"/>
      <c r="P1" s="153"/>
    </row>
    <row r="2" spans="1:16" x14ac:dyDescent="0.35">
      <c r="A2" s="153"/>
      <c r="B2" s="153"/>
      <c r="C2" s="153"/>
      <c r="D2" s="153"/>
      <c r="E2" s="153"/>
      <c r="F2" s="153"/>
      <c r="G2" s="153"/>
      <c r="H2" s="153"/>
      <c r="I2" s="153"/>
      <c r="J2" s="153"/>
      <c r="K2" s="153"/>
      <c r="L2" s="153"/>
      <c r="M2" s="153"/>
      <c r="N2" s="153"/>
      <c r="O2" s="153"/>
      <c r="P2" s="153"/>
    </row>
    <row r="4" spans="1:16" x14ac:dyDescent="0.35">
      <c r="B4" t="s">
        <v>283</v>
      </c>
    </row>
  </sheetData>
  <mergeCells count="1">
    <mergeCell ref="A1:P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94367AB67D8A4E84C9366474BD262F" ma:contentTypeVersion="" ma:contentTypeDescription="Create a new document." ma:contentTypeScope="" ma:versionID="5dc3487b0128b721428201107dcc33db">
  <xsd:schema xmlns:xsd="http://www.w3.org/2001/XMLSchema" xmlns:xs="http://www.w3.org/2001/XMLSchema" xmlns:p="http://schemas.microsoft.com/office/2006/metadata/properties" xmlns:ns2="57b417f7-d786-4243-a30f-6aa963038fea" targetNamespace="http://schemas.microsoft.com/office/2006/metadata/properties" ma:root="true" ma:fieldsID="497597cbed0da86670c9097ac158da60" ns2:_="">
    <xsd:import namespace="57b417f7-d786-4243-a30f-6aa963038fea"/>
    <xsd:element name="properties">
      <xsd:complexType>
        <xsd:sequence>
          <xsd:element name="documentManagement">
            <xsd:complexType>
              <xsd:all>
                <xsd:element ref="ns2:Summary" minOccurs="0"/>
                <xsd:element ref="ns2:Document_x0020_Type"/>
                <xsd:element ref="ns2:Status"/>
                <xsd:element ref="ns2:Ke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b417f7-d786-4243-a30f-6aa963038fea" elementFormDefault="qualified">
    <xsd:import namespace="http://schemas.microsoft.com/office/2006/documentManagement/types"/>
    <xsd:import namespace="http://schemas.microsoft.com/office/infopath/2007/PartnerControls"/>
    <xsd:element name="Summary" ma:index="8" nillable="true" ma:displayName="Summary" ma:description="A short description of what's in the document can help people to find it." ma:internalName="Summary">
      <xsd:simpleType>
        <xsd:restriction base="dms:Note">
          <xsd:maxLength value="255"/>
        </xsd:restriction>
      </xsd:simpleType>
    </xsd:element>
    <xsd:element name="Document_x0020_Type" ma:index="9" ma:displayName="Document Type" ma:default="General" ma:description="Leave as general unless this is a special type of document (eg PID, CV, Meeting Report etc)" ma:format="Dropdown" ma:internalName="Document_x0020_Type">
      <xsd:simpleType>
        <xsd:restriction base="dms:Choice">
          <xsd:enumeration value="Budget"/>
          <xsd:enumeration value="Business Plan"/>
          <xsd:enumeration value="Contract"/>
          <xsd:enumeration value="CV"/>
          <xsd:enumeration value="Expenses"/>
          <xsd:enumeration value="General"/>
          <xsd:enumeration value="How-to / Guideline"/>
          <xsd:enumeration value="Invoice"/>
          <xsd:enumeration value="M&amp;E"/>
          <xsd:enumeration value="Meeting Notes / Minutes"/>
          <xsd:enumeration value="PID"/>
          <xsd:enumeration value="Policy"/>
          <xsd:enumeration value="Proposal"/>
          <xsd:enumeration value="Publication"/>
          <xsd:enumeration value="Trip Report"/>
        </xsd:restriction>
      </xsd:simpleType>
    </xsd:element>
    <xsd:element name="Status" ma:index="10" ma:displayName="Status" ma:default="Active" ma:format="Dropdown" ma:internalName="Status">
      <xsd:simpleType>
        <xsd:restriction base="dms:Choice">
          <xsd:enumeration value="Active"/>
          <xsd:enumeration value="Closed"/>
          <xsd:enumeration value="Archived"/>
        </xsd:restriction>
      </xsd:simpleType>
    </xsd:element>
    <xsd:element name="Key" ma:index="11" nillable="true" ma:displayName="Key" ma:default="1" ma:description="Tick if this is a key document for this project." ma:internalName="Key">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ummary xmlns="57b417f7-d786-4243-a30f-6aa963038fea" xsi:nil="true"/>
    <Key xmlns="57b417f7-d786-4243-a30f-6aa963038fea">true</Key>
    <Document_x0020_Type xmlns="57b417f7-d786-4243-a30f-6aa963038fea">General</Document_x0020_Type>
    <Status xmlns="57b417f7-d786-4243-a30f-6aa963038fea">Active</Status>
  </documentManagement>
</p:properties>
</file>

<file path=customXml/itemProps1.xml><?xml version="1.0" encoding="utf-8"?>
<ds:datastoreItem xmlns:ds="http://schemas.openxmlformats.org/officeDocument/2006/customXml" ds:itemID="{C7461422-2543-4CB2-B226-2FDFD89A66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b417f7-d786-4243-a30f-6aa963038f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433C3FC-94D3-4730-8D07-7F9C1D5C5666}">
  <ds:schemaRefs>
    <ds:schemaRef ds:uri="http://schemas.microsoft.com/sharepoint/v3/contenttype/forms"/>
  </ds:schemaRefs>
</ds:datastoreItem>
</file>

<file path=customXml/itemProps3.xml><?xml version="1.0" encoding="utf-8"?>
<ds:datastoreItem xmlns:ds="http://schemas.openxmlformats.org/officeDocument/2006/customXml" ds:itemID="{7B628294-A9BF-4284-A2D9-00D17D6E8DCD}">
  <ds:schemaRefs>
    <ds:schemaRef ds:uri="http://purl.org/dc/elements/1.1/"/>
    <ds:schemaRef ds:uri="http://schemas.microsoft.com/office/infopath/2007/PartnerControls"/>
    <ds:schemaRef ds:uri="http://purl.org/dc/terms/"/>
    <ds:schemaRef ds:uri="http://schemas.microsoft.com/office/2006/metadata/properties"/>
    <ds:schemaRef ds:uri="http://schemas.microsoft.com/office/2006/documentManagement/types"/>
    <ds:schemaRef ds:uri="http://schemas.openxmlformats.org/package/2006/metadata/core-properties"/>
    <ds:schemaRef ds:uri="57b417f7-d786-4243-a30f-6aa963038fe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Summary</vt:lpstr>
      <vt:lpstr>Fiscal support</vt:lpstr>
      <vt:lpstr>Public finance (domestic + EU)</vt:lpstr>
      <vt:lpstr>Public finance (international)</vt:lpstr>
      <vt:lpstr>SOE investment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Ipek Gencsu</dc:creator>
  <cp:lastModifiedBy>Charlie Zajicek</cp:lastModifiedBy>
  <dcterms:created xsi:type="dcterms:W3CDTF">2017-03-02T15:27:26Z</dcterms:created>
  <dcterms:modified xsi:type="dcterms:W3CDTF">2017-09-27T19:19:32Z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0x0101006294367AB67D8A4E84C9366474BD262F</vt:lpwstr>
  </property>
  <property fmtid="{D5CDD505-2E9C-101B-9397-08002B2CF9AE}" pid="3" name="_NewReviewCycle">
    <vt:lpwstr/>
  </property>
</Properties>
</file>